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E:\Greener Space Planning\Website\公開用ソフトウエア\"/>
    </mc:Choice>
  </mc:AlternateContent>
  <xr:revisionPtr revIDLastSave="0" documentId="13_ncr:1_{DA887C08-2340-4774-9CD1-4B63020F828C}" xr6:coauthVersionLast="47" xr6:coauthVersionMax="47" xr10:uidLastSave="{00000000-0000-0000-0000-000000000000}"/>
  <bookViews>
    <workbookView xWindow="1680" yWindow="900" windowWidth="28620" windowHeight="19965" xr2:uid="{00000000-000D-0000-FFFF-FFFF00000000}"/>
  </bookViews>
  <sheets>
    <sheet name="集合住宅" sheetId="1" r:id="rId1"/>
    <sheet name="電気水データ" sheetId="2" r:id="rId2"/>
    <sheet name="簡易評価ツール" sheetId="3" r:id="rId3"/>
  </sheets>
  <definedNames>
    <definedName name="_xlnm.Print_Area" localSheetId="2">簡易評価ツール!$A$1:$K$57</definedName>
    <definedName name="_xlnm.Print_Area" localSheetId="0">集合住宅!$A$1:$D$41</definedName>
    <definedName name="_xlnm.Print_Area" localSheetId="1">電気水データ!$A$1:$T$23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16" i="2" l="1"/>
  <c r="K2" i="3"/>
  <c r="K1" i="3"/>
  <c r="R2" i="2"/>
  <c r="R1" i="2"/>
  <c r="G52" i="3" l="1"/>
  <c r="B56" i="3"/>
  <c r="B55" i="3"/>
  <c r="B25" i="3"/>
  <c r="B57" i="3"/>
  <c r="B53" i="3"/>
  <c r="B50" i="3"/>
  <c r="B13" i="3" l="1"/>
  <c r="T17" i="2"/>
  <c r="B6" i="3"/>
  <c r="U14" i="2"/>
  <c r="S15" i="2"/>
  <c r="S17" i="2"/>
  <c r="S18" i="2"/>
  <c r="S14" i="2"/>
  <c r="S19" i="2"/>
  <c r="B51" i="3" l="1"/>
  <c r="S21" i="2"/>
  <c r="S23" i="2"/>
  <c r="B22" i="3" s="1"/>
  <c r="B23" i="3" s="1"/>
  <c r="S22" i="2" l="1"/>
  <c r="B18" i="3" s="1"/>
  <c r="B54" i="3"/>
  <c r="B52" i="3" s="1"/>
  <c r="B20" i="3" l="1"/>
  <c r="B26" i="3" s="1"/>
  <c r="B19" i="3"/>
  <c r="B49" i="3" l="1"/>
  <c r="B27" i="3"/>
  <c r="B48" i="3" s="1"/>
  <c r="B47" i="3" l="1"/>
  <c r="B58" i="3" s="1"/>
  <c r="E52" i="3" s="1"/>
  <c r="E55" i="3" l="1"/>
  <c r="E56" i="3" s="1"/>
</calcChain>
</file>

<file path=xl/sharedStrings.xml><?xml version="1.0" encoding="utf-8"?>
<sst xmlns="http://schemas.openxmlformats.org/spreadsheetml/2006/main" count="225" uniqueCount="187">
  <si>
    <t>項目</t>
    <rPh sb="0" eb="2">
      <t>コウモク</t>
    </rPh>
    <phoneticPr fontId="3"/>
  </si>
  <si>
    <t>確認欄</t>
    <rPh sb="0" eb="2">
      <t>カクニン</t>
    </rPh>
    <rPh sb="2" eb="3">
      <t>ラン</t>
    </rPh>
    <phoneticPr fontId="3"/>
  </si>
  <si>
    <t>竣工図及び大規模改修が実施されている場合にはその図面（以下の情報が含まれているもの）</t>
    <rPh sb="0" eb="2">
      <t>シュンコウ</t>
    </rPh>
    <rPh sb="2" eb="3">
      <t>ズ</t>
    </rPh>
    <rPh sb="3" eb="4">
      <t>オヨ</t>
    </rPh>
    <rPh sb="5" eb="8">
      <t>ダイキボ</t>
    </rPh>
    <rPh sb="8" eb="10">
      <t>カイシュウ</t>
    </rPh>
    <rPh sb="11" eb="13">
      <t>ジッシ</t>
    </rPh>
    <rPh sb="18" eb="20">
      <t>バアイ</t>
    </rPh>
    <rPh sb="24" eb="26">
      <t>ズメン</t>
    </rPh>
    <rPh sb="27" eb="29">
      <t>イカ</t>
    </rPh>
    <rPh sb="30" eb="32">
      <t>ジョウホウ</t>
    </rPh>
    <rPh sb="33" eb="34">
      <t>フク</t>
    </rPh>
    <phoneticPr fontId="3"/>
  </si>
  <si>
    <t>意匠図（建築図）</t>
    <rPh sb="0" eb="2">
      <t>イショウ</t>
    </rPh>
    <rPh sb="2" eb="3">
      <t>ズ</t>
    </rPh>
    <rPh sb="4" eb="6">
      <t>ケンチク</t>
    </rPh>
    <rPh sb="6" eb="7">
      <t>ズ</t>
    </rPh>
    <phoneticPr fontId="3"/>
  </si>
  <si>
    <t>機械設備図（空調換気、給排水衛生）</t>
    <rPh sb="0" eb="2">
      <t>キカイ</t>
    </rPh>
    <rPh sb="2" eb="5">
      <t>セツビズ</t>
    </rPh>
    <rPh sb="6" eb="8">
      <t>クウチョウ</t>
    </rPh>
    <rPh sb="8" eb="10">
      <t>カンキ</t>
    </rPh>
    <rPh sb="11" eb="14">
      <t>キュウハイスイ</t>
    </rPh>
    <rPh sb="14" eb="16">
      <t>エイセイ</t>
    </rPh>
    <phoneticPr fontId="3"/>
  </si>
  <si>
    <t>電気設備図</t>
    <rPh sb="0" eb="2">
      <t>デンキ</t>
    </rPh>
    <rPh sb="2" eb="5">
      <t>セツビズ</t>
    </rPh>
    <phoneticPr fontId="3"/>
  </si>
  <si>
    <t>構造図</t>
    <rPh sb="0" eb="3">
      <t>コウゾウズ</t>
    </rPh>
    <phoneticPr fontId="3"/>
  </si>
  <si>
    <t>外構図（意匠図に含まれている場合には不要）</t>
    <rPh sb="0" eb="3">
      <t>ガイコウズ</t>
    </rPh>
    <rPh sb="4" eb="6">
      <t>イショウ</t>
    </rPh>
    <rPh sb="6" eb="7">
      <t>ズ</t>
    </rPh>
    <rPh sb="8" eb="9">
      <t>フク</t>
    </rPh>
    <rPh sb="14" eb="16">
      <t>バアイ</t>
    </rPh>
    <rPh sb="18" eb="20">
      <t>フヨウ</t>
    </rPh>
    <phoneticPr fontId="3"/>
  </si>
  <si>
    <t>共用部分のエネルギー消費量実績値（電気、ガス、燃料等）</t>
    <rPh sb="0" eb="2">
      <t>キョウヨウ</t>
    </rPh>
    <rPh sb="2" eb="4">
      <t>ブブン</t>
    </rPh>
    <rPh sb="10" eb="13">
      <t>ショウヒリョウ</t>
    </rPh>
    <rPh sb="13" eb="16">
      <t>ジッセキチ</t>
    </rPh>
    <rPh sb="17" eb="19">
      <t>デンキ</t>
    </rPh>
    <rPh sb="23" eb="25">
      <t>ネンリョウ</t>
    </rPh>
    <rPh sb="25" eb="26">
      <t>トウ</t>
    </rPh>
    <phoneticPr fontId="3"/>
  </si>
  <si>
    <t>共用部分の水消費量実績値（上水）</t>
    <rPh sb="0" eb="2">
      <t>キョウヨウ</t>
    </rPh>
    <rPh sb="2" eb="4">
      <t>ブブン</t>
    </rPh>
    <rPh sb="5" eb="6">
      <t>ミズ</t>
    </rPh>
    <rPh sb="6" eb="9">
      <t>ショウヒリョウ</t>
    </rPh>
    <rPh sb="9" eb="12">
      <t>ジッセキチ</t>
    </rPh>
    <rPh sb="13" eb="15">
      <t>ジョウスイ</t>
    </rPh>
    <phoneticPr fontId="3"/>
  </si>
  <si>
    <t>（その他）</t>
    <rPh sb="3" eb="4">
      <t>タ</t>
    </rPh>
    <phoneticPr fontId="3"/>
  </si>
  <si>
    <t>構造計算書（免震構造など、耐震性の高さをアピールする場合にはご準備ください。）</t>
    <rPh sb="0" eb="2">
      <t>コウゾウ</t>
    </rPh>
    <rPh sb="2" eb="5">
      <t>ケイサンショ</t>
    </rPh>
    <rPh sb="6" eb="8">
      <t>メンシン</t>
    </rPh>
    <rPh sb="8" eb="10">
      <t>コウゾウ</t>
    </rPh>
    <rPh sb="13" eb="16">
      <t>タイシンセイ</t>
    </rPh>
    <rPh sb="17" eb="18">
      <t>タカ</t>
    </rPh>
    <rPh sb="26" eb="28">
      <t>バアイ</t>
    </rPh>
    <rPh sb="31" eb="33">
      <t>ジュンビ</t>
    </rPh>
    <phoneticPr fontId="3"/>
  </si>
  <si>
    <t>1981年以前に竣工した建物の場合には、構造耐震指標（Is値）または倒壊危険度指標（If値）の計算書</t>
    <rPh sb="4" eb="5">
      <t>ネン</t>
    </rPh>
    <rPh sb="5" eb="7">
      <t>イゼン</t>
    </rPh>
    <rPh sb="8" eb="10">
      <t>シュンコウ</t>
    </rPh>
    <rPh sb="12" eb="14">
      <t>タテモノ</t>
    </rPh>
    <rPh sb="15" eb="17">
      <t>バアイ</t>
    </rPh>
    <rPh sb="20" eb="22">
      <t>コウゾウ</t>
    </rPh>
    <rPh sb="22" eb="24">
      <t>タイシン</t>
    </rPh>
    <rPh sb="24" eb="26">
      <t>シヒョウ</t>
    </rPh>
    <rPh sb="29" eb="30">
      <t>チ</t>
    </rPh>
    <rPh sb="34" eb="36">
      <t>トウカイ</t>
    </rPh>
    <rPh sb="36" eb="39">
      <t>キケンド</t>
    </rPh>
    <rPh sb="39" eb="41">
      <t>シヒョウ</t>
    </rPh>
    <rPh sb="44" eb="45">
      <t>チ</t>
    </rPh>
    <rPh sb="47" eb="49">
      <t>ケイサン</t>
    </rPh>
    <rPh sb="49" eb="50">
      <t>ショ</t>
    </rPh>
    <phoneticPr fontId="3"/>
  </si>
  <si>
    <t>その他、環境対策についてアピールされたい事項があれば、任意に資料をご提供ください。</t>
    <rPh sb="2" eb="3">
      <t>タ</t>
    </rPh>
    <rPh sb="4" eb="6">
      <t>カンキョウ</t>
    </rPh>
    <rPh sb="6" eb="8">
      <t>タイサク</t>
    </rPh>
    <rPh sb="20" eb="22">
      <t>ジコウ</t>
    </rPh>
    <rPh sb="27" eb="29">
      <t>ニンイ</t>
    </rPh>
    <rPh sb="30" eb="32">
      <t>シリョウ</t>
    </rPh>
    <rPh sb="34" eb="36">
      <t>テイキョウ</t>
    </rPh>
    <phoneticPr fontId="3"/>
  </si>
  <si>
    <t>検査済証（竣工時、増改築時）</t>
    <rPh sb="0" eb="2">
      <t>ケンサ</t>
    </rPh>
    <rPh sb="2" eb="3">
      <t>ズミ</t>
    </rPh>
    <rPh sb="3" eb="4">
      <t>ショウ</t>
    </rPh>
    <rPh sb="5" eb="7">
      <t>シュンコウ</t>
    </rPh>
    <rPh sb="7" eb="8">
      <t>ジ</t>
    </rPh>
    <rPh sb="9" eb="12">
      <t>ゾウカイチク</t>
    </rPh>
    <rPh sb="12" eb="13">
      <t>ジ</t>
    </rPh>
    <phoneticPr fontId="3"/>
  </si>
  <si>
    <t>※住戸専有部を除くエネルギー使用量。連続した12ヶ月分以上（可能な場合には直近2年間分）</t>
    <rPh sb="1" eb="3">
      <t>ジュウコ</t>
    </rPh>
    <rPh sb="3" eb="5">
      <t>センユウ</t>
    </rPh>
    <rPh sb="5" eb="6">
      <t>ブ</t>
    </rPh>
    <rPh sb="7" eb="8">
      <t>ノゾ</t>
    </rPh>
    <rPh sb="14" eb="17">
      <t>シヨウリョウ</t>
    </rPh>
    <rPh sb="18" eb="20">
      <t>レンゾク</t>
    </rPh>
    <rPh sb="30" eb="32">
      <t>カノウ</t>
    </rPh>
    <rPh sb="33" eb="35">
      <t>バアイ</t>
    </rPh>
    <rPh sb="37" eb="39">
      <t>チョッキン</t>
    </rPh>
    <rPh sb="40" eb="42">
      <t>ネンカン</t>
    </rPh>
    <rPh sb="42" eb="43">
      <t>ブン</t>
    </rPh>
    <phoneticPr fontId="3"/>
  </si>
  <si>
    <t>※住戸専用部を除く上水使用量。上記は連続した12ヶ月分以上（可能な場合には直近2年間分）</t>
    <rPh sb="1" eb="3">
      <t>ジュウコ</t>
    </rPh>
    <rPh sb="3" eb="5">
      <t>センヨウ</t>
    </rPh>
    <rPh sb="5" eb="6">
      <t>ブ</t>
    </rPh>
    <rPh sb="7" eb="8">
      <t>ノゾ</t>
    </rPh>
    <rPh sb="9" eb="11">
      <t>ジョウスイ</t>
    </rPh>
    <rPh sb="11" eb="14">
      <t>シヨウリョウ</t>
    </rPh>
    <rPh sb="15" eb="17">
      <t>ジョウキ</t>
    </rPh>
    <phoneticPr fontId="3"/>
  </si>
  <si>
    <t>2．CASBEE不動産の評価に必要な情報一覧（チェックリスト）</t>
    <rPh sb="8" eb="11">
      <t>フドウサン</t>
    </rPh>
    <rPh sb="12" eb="14">
      <t>ヒョウカ</t>
    </rPh>
    <rPh sb="15" eb="17">
      <t>ヒツヨウ</t>
    </rPh>
    <rPh sb="18" eb="20">
      <t>ジョウホウ</t>
    </rPh>
    <rPh sb="20" eb="22">
      <t>イチラン</t>
    </rPh>
    <phoneticPr fontId="3"/>
  </si>
  <si>
    <t>CASBEE-不動産　評価実施・申請資料作成のために必要となる情報（集合住宅版）</t>
    <rPh sb="7" eb="10">
      <t>フドウサン</t>
    </rPh>
    <rPh sb="11" eb="13">
      <t>ヒョウカ</t>
    </rPh>
    <rPh sb="13" eb="15">
      <t>ジッシ</t>
    </rPh>
    <rPh sb="16" eb="18">
      <t>シンセイ</t>
    </rPh>
    <rPh sb="18" eb="20">
      <t>シリョウ</t>
    </rPh>
    <rPh sb="20" eb="22">
      <t>サクセイ</t>
    </rPh>
    <rPh sb="26" eb="28">
      <t>ヒツヨウ</t>
    </rPh>
    <rPh sb="31" eb="33">
      <t>ジョウホウ</t>
    </rPh>
    <rPh sb="34" eb="36">
      <t>シュウゴウ</t>
    </rPh>
    <rPh sb="36" eb="38">
      <t>ジュウタク</t>
    </rPh>
    <rPh sb="38" eb="39">
      <t>バン</t>
    </rPh>
    <phoneticPr fontId="3"/>
  </si>
  <si>
    <t>廃棄物、維持管理、屋内環境に関する回答フォームへのご回答
　　※ご契約後に提供する回答フォームへのご回答をお願い致します。</t>
    <rPh sb="0" eb="3">
      <t>ハイキブツ</t>
    </rPh>
    <rPh sb="4" eb="6">
      <t>イジ</t>
    </rPh>
    <rPh sb="6" eb="8">
      <t>カンリ</t>
    </rPh>
    <rPh sb="9" eb="11">
      <t>オクナイ</t>
    </rPh>
    <rPh sb="11" eb="13">
      <t>カンキョウ</t>
    </rPh>
    <rPh sb="14" eb="15">
      <t>カン</t>
    </rPh>
    <rPh sb="17" eb="19">
      <t>カイトウ</t>
    </rPh>
    <rPh sb="26" eb="28">
      <t>カイトウ</t>
    </rPh>
    <rPh sb="33" eb="35">
      <t>ケイヤク</t>
    </rPh>
    <rPh sb="35" eb="36">
      <t>ゴ</t>
    </rPh>
    <rPh sb="37" eb="39">
      <t>テイキョウ</t>
    </rPh>
    <rPh sb="41" eb="43">
      <t>カイトウ</t>
    </rPh>
    <rPh sb="50" eb="52">
      <t>カイトウ</t>
    </rPh>
    <rPh sb="54" eb="55">
      <t>ネガ</t>
    </rPh>
    <rPh sb="56" eb="57">
      <t>イタ</t>
    </rPh>
    <phoneticPr fontId="3"/>
  </si>
  <si>
    <t>品確法の住宅性能評価書（頭紙および2ページ目以降を含む）</t>
    <rPh sb="0" eb="3">
      <t>ヒンカクホウ</t>
    </rPh>
    <rPh sb="4" eb="6">
      <t>ジュウタク</t>
    </rPh>
    <rPh sb="6" eb="8">
      <t>セイノウ</t>
    </rPh>
    <rPh sb="8" eb="10">
      <t>ヒョウカ</t>
    </rPh>
    <rPh sb="10" eb="11">
      <t>ショ</t>
    </rPh>
    <rPh sb="12" eb="13">
      <t>アタマ</t>
    </rPh>
    <rPh sb="13" eb="14">
      <t>カミ</t>
    </rPh>
    <rPh sb="21" eb="22">
      <t>メ</t>
    </rPh>
    <rPh sb="22" eb="24">
      <t>イコウ</t>
    </rPh>
    <rPh sb="25" eb="26">
      <t>フク</t>
    </rPh>
    <phoneticPr fontId="3"/>
  </si>
  <si>
    <t>エネルギー／水使用に関する運用管理体制図</t>
    <rPh sb="6" eb="7">
      <t>ミズ</t>
    </rPh>
    <rPh sb="7" eb="9">
      <t>シヨウ</t>
    </rPh>
    <rPh sb="10" eb="11">
      <t>カン</t>
    </rPh>
    <rPh sb="13" eb="15">
      <t>ウンヨウ</t>
    </rPh>
    <rPh sb="15" eb="17">
      <t>カンリ</t>
    </rPh>
    <rPh sb="17" eb="20">
      <t>タイセイズ</t>
    </rPh>
    <phoneticPr fontId="3"/>
  </si>
  <si>
    <t>※サンプルをご希望の場合、契約後にご提供致します。</t>
    <phoneticPr fontId="3"/>
  </si>
  <si>
    <t>※新築時に届出を行った省エネに関する届出資料（BEIによる一次エネルギー算定結果や、PAL/CECによる計算結果、東京都のERR値を計算している場合）</t>
    <rPh sb="29" eb="31">
      <t>イチジ</t>
    </rPh>
    <rPh sb="36" eb="38">
      <t>サンテイ</t>
    </rPh>
    <rPh sb="38" eb="40">
      <t>ケッカ</t>
    </rPh>
    <rPh sb="52" eb="54">
      <t>ケイサン</t>
    </rPh>
    <rPh sb="54" eb="56">
      <t>ケッカ</t>
    </rPh>
    <phoneticPr fontId="3"/>
  </si>
  <si>
    <t>※建築・設備関係の毎年のCAPEXが5年以上の期間にわたり記載されていること。</t>
    <phoneticPr fontId="3"/>
  </si>
  <si>
    <t>中長期修繕計画書</t>
    <rPh sb="0" eb="3">
      <t>チュウチョウキ</t>
    </rPh>
    <rPh sb="3" eb="5">
      <t>シュウゼン</t>
    </rPh>
    <rPh sb="5" eb="7">
      <t>ケイカク</t>
    </rPh>
    <rPh sb="7" eb="8">
      <t>ショ</t>
    </rPh>
    <phoneticPr fontId="3"/>
  </si>
  <si>
    <t>※内装材などに使用されている建材の商品名、型番などが記載されているもの。意匠図等に含まれている場合には必要ありません。</t>
    <phoneticPr fontId="3"/>
  </si>
  <si>
    <t>仕上材に使用されている建材一覧
　</t>
    <rPh sb="0" eb="3">
      <t>シアゲザイ</t>
    </rPh>
    <rPh sb="4" eb="6">
      <t>シヨウ</t>
    </rPh>
    <rPh sb="11" eb="13">
      <t>ケンザイ</t>
    </rPh>
    <rPh sb="13" eb="14">
      <t>イチ</t>
    </rPh>
    <phoneticPr fontId="3"/>
  </si>
  <si>
    <t>※新築時に行政に提出したもの、バリアフリー認定を受けている場合には認定書の写し</t>
    <phoneticPr fontId="3"/>
  </si>
  <si>
    <t>バリアフリー計画に関する届出書</t>
    <rPh sb="6" eb="8">
      <t>ケイカク</t>
    </rPh>
    <rPh sb="9" eb="10">
      <t>カン</t>
    </rPh>
    <rPh sb="12" eb="15">
      <t>トドケデショ</t>
    </rPh>
    <phoneticPr fontId="3"/>
  </si>
  <si>
    <t>植栽管理マニュアルなど、植栽の剪定や散水などの維持管理方法が分かる資料</t>
    <rPh sb="0" eb="2">
      <t>ショクサイ</t>
    </rPh>
    <rPh sb="2" eb="4">
      <t>カンリ</t>
    </rPh>
    <rPh sb="12" eb="14">
      <t>ショクサイ</t>
    </rPh>
    <rPh sb="15" eb="17">
      <t>センテイ</t>
    </rPh>
    <rPh sb="18" eb="20">
      <t>サンスイ</t>
    </rPh>
    <rPh sb="23" eb="25">
      <t>イジ</t>
    </rPh>
    <rPh sb="25" eb="27">
      <t>カンリ</t>
    </rPh>
    <rPh sb="27" eb="29">
      <t>ホウホウ</t>
    </rPh>
    <rPh sb="30" eb="31">
      <t>ワ</t>
    </rPh>
    <rPh sb="33" eb="35">
      <t>シリョウ</t>
    </rPh>
    <phoneticPr fontId="3"/>
  </si>
  <si>
    <t>地震リスク評価報告書（PML評価が含まれているもの。ERに含まれている場合は不要。）</t>
    <rPh sb="0" eb="2">
      <t>ジシン</t>
    </rPh>
    <rPh sb="5" eb="7">
      <t>ヒョウカ</t>
    </rPh>
    <rPh sb="7" eb="10">
      <t>ホウコクショ</t>
    </rPh>
    <rPh sb="14" eb="16">
      <t>ヒョウカ</t>
    </rPh>
    <rPh sb="17" eb="18">
      <t>フク</t>
    </rPh>
    <rPh sb="29" eb="30">
      <t>フク</t>
    </rPh>
    <rPh sb="35" eb="37">
      <t>バアイ</t>
    </rPh>
    <rPh sb="38" eb="40">
      <t>フヨウ</t>
    </rPh>
    <phoneticPr fontId="3"/>
  </si>
  <si>
    <t>エンジニアリング・レポート（ER）</t>
    <phoneticPr fontId="3"/>
  </si>
  <si>
    <t>※新耐震基準で設計されている場合には、Is値、If値の計算を行っている場合を除き不要。</t>
    <rPh sb="1" eb="2">
      <t>シン</t>
    </rPh>
    <rPh sb="2" eb="4">
      <t>タイシン</t>
    </rPh>
    <rPh sb="4" eb="6">
      <t>キジュン</t>
    </rPh>
    <rPh sb="7" eb="9">
      <t>セッケイ</t>
    </rPh>
    <rPh sb="14" eb="16">
      <t>バアイ</t>
    </rPh>
    <rPh sb="21" eb="22">
      <t>チ</t>
    </rPh>
    <rPh sb="25" eb="26">
      <t>チ</t>
    </rPh>
    <rPh sb="27" eb="29">
      <t>ケイサン</t>
    </rPh>
    <rPh sb="30" eb="31">
      <t>オコナ</t>
    </rPh>
    <rPh sb="35" eb="37">
      <t>バアイ</t>
    </rPh>
    <rPh sb="38" eb="39">
      <t>ノゾ</t>
    </rPh>
    <rPh sb="40" eb="42">
      <t>フヨウ</t>
    </rPh>
    <phoneticPr fontId="3"/>
  </si>
  <si>
    <t>(別シート参照)</t>
    <rPh sb="1" eb="2">
      <t>ベツ</t>
    </rPh>
    <rPh sb="5" eb="7">
      <t>サンショウ</t>
    </rPh>
    <phoneticPr fontId="3"/>
  </si>
  <si>
    <t>物件名</t>
    <rPh sb="0" eb="2">
      <t>ブッケン</t>
    </rPh>
    <rPh sb="2" eb="3">
      <t>ナ</t>
    </rPh>
    <phoneticPr fontId="3"/>
  </si>
  <si>
    <t>単位</t>
    <rPh sb="0" eb="2">
      <t>タンイ</t>
    </rPh>
    <phoneticPr fontId="3"/>
  </si>
  <si>
    <t>1月</t>
  </si>
  <si>
    <t>2月</t>
  </si>
  <si>
    <t>3月</t>
  </si>
  <si>
    <t>4月</t>
  </si>
  <si>
    <t>5月</t>
  </si>
  <si>
    <t>6月</t>
  </si>
  <si>
    <t>7月</t>
  </si>
  <si>
    <t>8月</t>
  </si>
  <si>
    <t>9月</t>
  </si>
  <si>
    <t>10月</t>
  </si>
  <si>
    <t>11月</t>
  </si>
  <si>
    <t>12月</t>
  </si>
  <si>
    <t>kWh/月</t>
    <rPh sb="4" eb="5">
      <t>ツキ</t>
    </rPh>
    <phoneticPr fontId="3"/>
  </si>
  <si>
    <t>ガスや油を使用している場合（非常用発電機は含まない）</t>
    <rPh sb="3" eb="4">
      <t>アブラ</t>
    </rPh>
    <rPh sb="5" eb="7">
      <t>シヨウ</t>
    </rPh>
    <rPh sb="11" eb="13">
      <t>バアイ</t>
    </rPh>
    <rPh sb="14" eb="17">
      <t>ヒジョウヨウ</t>
    </rPh>
    <rPh sb="17" eb="20">
      <t>ハツデンキ</t>
    </rPh>
    <rPh sb="21" eb="22">
      <t>フク</t>
    </rPh>
    <phoneticPr fontId="3"/>
  </si>
  <si>
    <t>(例)全量売電、建物内自家消費分</t>
    <rPh sb="1" eb="2">
      <t>レイ</t>
    </rPh>
    <rPh sb="3" eb="5">
      <t>ゼンリョウ</t>
    </rPh>
    <rPh sb="5" eb="7">
      <t>バイデン</t>
    </rPh>
    <rPh sb="8" eb="11">
      <t>タテモノナイ</t>
    </rPh>
    <rPh sb="11" eb="13">
      <t>ジカ</t>
    </rPh>
    <rPh sb="13" eb="15">
      <t>ショウヒ</t>
    </rPh>
    <rPh sb="15" eb="16">
      <t>ブン</t>
    </rPh>
    <phoneticPr fontId="3"/>
  </si>
  <si>
    <t>(例)共用部清掃、植栽散水</t>
    <rPh sb="1" eb="2">
      <t>レイ</t>
    </rPh>
    <rPh sb="3" eb="6">
      <t>キョウヨウブ</t>
    </rPh>
    <rPh sb="6" eb="8">
      <t>セイソウ</t>
    </rPh>
    <rPh sb="9" eb="11">
      <t>ショクサイ</t>
    </rPh>
    <rPh sb="11" eb="13">
      <t>サンスイ</t>
    </rPh>
    <phoneticPr fontId="3"/>
  </si>
  <si>
    <t>m3/月</t>
    <rPh sb="3" eb="4">
      <t>ツキ</t>
    </rPh>
    <phoneticPr fontId="3"/>
  </si>
  <si>
    <t>↑赤字削除の上、使途を記入</t>
    <rPh sb="1" eb="3">
      <t>アカジ</t>
    </rPh>
    <rPh sb="3" eb="5">
      <t>サクジョ</t>
    </rPh>
    <rPh sb="6" eb="7">
      <t>ウエ</t>
    </rPh>
    <rPh sb="8" eb="10">
      <t>シト</t>
    </rPh>
    <rPh sb="11" eb="13">
      <t>キニュウ</t>
    </rPh>
    <phoneticPr fontId="3"/>
  </si>
  <si>
    <t>電力契約会社名（CO2排出量計算用）</t>
    <rPh sb="0" eb="2">
      <t>デンリョク</t>
    </rPh>
    <rPh sb="2" eb="4">
      <t>ケイヤク</t>
    </rPh>
    <rPh sb="4" eb="7">
      <t>カイシャメイ</t>
    </rPh>
    <rPh sb="11" eb="14">
      <t>ハイシュツリョウ</t>
    </rPh>
    <rPh sb="14" eb="16">
      <t>ケイサン</t>
    </rPh>
    <rPh sb="16" eb="17">
      <t>ヨウ</t>
    </rPh>
    <phoneticPr fontId="3"/>
  </si>
  <si>
    <t>全期間合計
（チェック用）</t>
    <rPh sb="0" eb="1">
      <t>ゼン</t>
    </rPh>
    <rPh sb="1" eb="3">
      <t>キカン</t>
    </rPh>
    <rPh sb="3" eb="5">
      <t>ゴウケイ</t>
    </rPh>
    <rPh sb="11" eb="12">
      <t>ヨウ</t>
    </rPh>
    <phoneticPr fontId="3"/>
  </si>
  <si>
    <t>20xx年</t>
    <rPh sb="4" eb="5">
      <t>ネン</t>
    </rPh>
    <phoneticPr fontId="3"/>
  </si>
  <si>
    <t>○○○○○株式会社</t>
    <rPh sb="5" eb="9">
      <t>カブシキガイシャ</t>
    </rPh>
    <phoneticPr fontId="3"/>
  </si>
  <si>
    <t>（物件名）</t>
    <rPh sb="1" eb="3">
      <t>ブッケン</t>
    </rPh>
    <rPh sb="3" eb="4">
      <t>メイ</t>
    </rPh>
    <phoneticPr fontId="3"/>
  </si>
  <si>
    <t>kWh/年</t>
    <rPh sb="4" eb="5">
      <t>ネン</t>
    </rPh>
    <phoneticPr fontId="3"/>
  </si>
  <si>
    <t>kWh</t>
    <phoneticPr fontId="3"/>
  </si>
  <si>
    <t>m3</t>
    <phoneticPr fontId="3"/>
  </si>
  <si>
    <t>入力期間</t>
    <rPh sb="0" eb="2">
      <t>ニュウリョク</t>
    </rPh>
    <rPh sb="2" eb="4">
      <t>キカン</t>
    </rPh>
    <phoneticPr fontId="3"/>
  </si>
  <si>
    <t>ヶ月</t>
    <rPh sb="1" eb="2">
      <t>ゲツ</t>
    </rPh>
    <phoneticPr fontId="3"/>
  </si>
  <si>
    <t>物件名</t>
    <rPh sb="0" eb="3">
      <t>ブッケンメイ</t>
    </rPh>
    <phoneticPr fontId="3"/>
  </si>
  <si>
    <t>延床面積</t>
    <rPh sb="0" eb="1">
      <t>ノベ</t>
    </rPh>
    <rPh sb="1" eb="4">
      <t>ユカメンセキ</t>
    </rPh>
    <phoneticPr fontId="3"/>
  </si>
  <si>
    <t>m2</t>
    <phoneticPr fontId="3"/>
  </si>
  <si>
    <t>施工床面積</t>
    <rPh sb="0" eb="2">
      <t>セコウ</t>
    </rPh>
    <rPh sb="2" eb="5">
      <t>ユカメンセキ</t>
    </rPh>
    <phoneticPr fontId="3"/>
  </si>
  <si>
    <t>m2（建築基準法上の延べ面積）</t>
    <rPh sb="3" eb="8">
      <t>ケンチクキジュンホウ</t>
    </rPh>
    <rPh sb="8" eb="9">
      <t>ジョウ</t>
    </rPh>
    <rPh sb="10" eb="11">
      <t>ノ</t>
    </rPh>
    <rPh sb="12" eb="14">
      <t>メンセキ</t>
    </rPh>
    <phoneticPr fontId="3"/>
  </si>
  <si>
    <t>（単位を記載してください）</t>
    <rPh sb="1" eb="3">
      <t>タンイ</t>
    </rPh>
    <rPh sb="4" eb="6">
      <t>キサイ</t>
    </rPh>
    <phoneticPr fontId="3"/>
  </si>
  <si>
    <t>下記②、③を含む電力量。⑤太陽光発電の売電量は除かないでください。</t>
    <rPh sb="0" eb="2">
      <t>カキ</t>
    </rPh>
    <rPh sb="6" eb="7">
      <t>フク</t>
    </rPh>
    <rPh sb="8" eb="10">
      <t>デンリョク</t>
    </rPh>
    <rPh sb="10" eb="11">
      <t>リョウ</t>
    </rPh>
    <rPh sb="13" eb="16">
      <t>タイヨウコウ</t>
    </rPh>
    <rPh sb="16" eb="18">
      <t>ハツデン</t>
    </rPh>
    <rPh sb="19" eb="22">
      <t>バイデンリョウ</t>
    </rPh>
    <rPh sb="23" eb="24">
      <t>ノゾ</t>
    </rPh>
    <phoneticPr fontId="3"/>
  </si>
  <si>
    <t>①に機械式駐車場の電力量が含まれている場合にはご記入ください。</t>
    <rPh sb="2" eb="5">
      <t>キカイシキ</t>
    </rPh>
    <rPh sb="5" eb="8">
      <t>チュウシャジョウ</t>
    </rPh>
    <rPh sb="9" eb="11">
      <t>デンリョク</t>
    </rPh>
    <rPh sb="11" eb="12">
      <t>リョウ</t>
    </rPh>
    <rPh sb="13" eb="14">
      <t>フク</t>
    </rPh>
    <rPh sb="19" eb="21">
      <t>バアイ</t>
    </rPh>
    <rPh sb="24" eb="26">
      <t>キニュウ</t>
    </rPh>
    <phoneticPr fontId="3"/>
  </si>
  <si>
    <t>別途計量されている場合にはご記入ください。</t>
    <rPh sb="0" eb="2">
      <t>ベット</t>
    </rPh>
    <rPh sb="2" eb="4">
      <t>ケイリョウ</t>
    </rPh>
    <rPh sb="9" eb="11">
      <t>バアイ</t>
    </rPh>
    <rPh sb="14" eb="16">
      <t>キニュウ</t>
    </rPh>
    <phoneticPr fontId="3"/>
  </si>
  <si>
    <t>注意事項／使用用途</t>
    <rPh sb="0" eb="2">
      <t>チュウイ</t>
    </rPh>
    <rPh sb="2" eb="4">
      <t>ジコウ</t>
    </rPh>
    <rPh sb="5" eb="7">
      <t>シヨウ</t>
    </rPh>
    <rPh sb="7" eb="9">
      <t>ヨウト</t>
    </rPh>
    <phoneticPr fontId="3"/>
  </si>
  <si>
    <t>共用部電力使用量</t>
    <rPh sb="0" eb="3">
      <t>キョウヨウブ</t>
    </rPh>
    <rPh sb="3" eb="5">
      <t>デンリョク</t>
    </rPh>
    <rPh sb="5" eb="8">
      <t>シヨウリョウ</t>
    </rPh>
    <phoneticPr fontId="3"/>
  </si>
  <si>
    <t>機械式駐車場の床面積</t>
    <rPh sb="0" eb="6">
      <t>キカイシキチュウシャジョウ</t>
    </rPh>
    <rPh sb="7" eb="10">
      <t>ユカメンセキ</t>
    </rPh>
    <phoneticPr fontId="3"/>
  </si>
  <si>
    <t>住宅用途以外の床面積</t>
    <rPh sb="0" eb="2">
      <t>ジュウタク</t>
    </rPh>
    <rPh sb="2" eb="4">
      <t>ヨウト</t>
    </rPh>
    <rPh sb="4" eb="6">
      <t>イガイ</t>
    </rPh>
    <rPh sb="7" eb="10">
      <t>ユカメンセキ</t>
    </rPh>
    <phoneticPr fontId="3"/>
  </si>
  <si>
    <t>（電気／水回答フォームから転記）</t>
    <rPh sb="1" eb="3">
      <t>デンキ</t>
    </rPh>
    <rPh sb="4" eb="5">
      <t>ミズ</t>
    </rPh>
    <rPh sb="5" eb="7">
      <t>カイトウ</t>
    </rPh>
    <rPh sb="13" eb="15">
      <t>テンキ</t>
    </rPh>
    <phoneticPr fontId="3"/>
  </si>
  <si>
    <t>住戸専有部面積</t>
    <rPh sb="0" eb="2">
      <t>ジュウコ</t>
    </rPh>
    <rPh sb="2" eb="4">
      <t>センユウ</t>
    </rPh>
    <rPh sb="4" eb="5">
      <t>ブ</t>
    </rPh>
    <rPh sb="5" eb="7">
      <t>メンセキ</t>
    </rPh>
    <phoneticPr fontId="3"/>
  </si>
  <si>
    <t>m2（開放廊下、屋外避難階段、バルコニー面積を含む。住宅用途部分のみ。不明の場合は空欄。）</t>
    <rPh sb="3" eb="5">
      <t>カイホウ</t>
    </rPh>
    <rPh sb="5" eb="7">
      <t>ロウカ</t>
    </rPh>
    <rPh sb="8" eb="14">
      <t>オクガイヒナンカイダン</t>
    </rPh>
    <rPh sb="20" eb="22">
      <t>メンセキ</t>
    </rPh>
    <rPh sb="23" eb="24">
      <t>フク</t>
    </rPh>
    <rPh sb="26" eb="28">
      <t>ジュウタク</t>
    </rPh>
    <rPh sb="28" eb="30">
      <t>ヨウト</t>
    </rPh>
    <rPh sb="30" eb="32">
      <t>ブブン</t>
    </rPh>
    <rPh sb="35" eb="37">
      <t>フメイ</t>
    </rPh>
    <rPh sb="38" eb="40">
      <t>バアイ</t>
    </rPh>
    <rPh sb="41" eb="43">
      <t>クウラン</t>
    </rPh>
    <phoneticPr fontId="3"/>
  </si>
  <si>
    <t>住宅共用部面積（概算）</t>
    <rPh sb="0" eb="2">
      <t>ジュウタク</t>
    </rPh>
    <rPh sb="2" eb="5">
      <t>キョウヨウブ</t>
    </rPh>
    <rPh sb="5" eb="7">
      <t>メンセキ</t>
    </rPh>
    <rPh sb="8" eb="10">
      <t>ガイサン</t>
    </rPh>
    <phoneticPr fontId="3"/>
  </si>
  <si>
    <t>共用部上水使用量</t>
    <rPh sb="0" eb="3">
      <t>キョウヨウブ</t>
    </rPh>
    <rPh sb="3" eb="5">
      <t>ジョウスイ</t>
    </rPh>
    <rPh sb="5" eb="8">
      <t>シヨウリョウ</t>
    </rPh>
    <phoneticPr fontId="3"/>
  </si>
  <si>
    <t>m3/年</t>
    <rPh sb="3" eb="4">
      <t>ネン</t>
    </rPh>
    <phoneticPr fontId="3"/>
  </si>
  <si>
    <t>年間電力消費量</t>
    <rPh sb="0" eb="2">
      <t>ネンカン</t>
    </rPh>
    <rPh sb="2" eb="4">
      <t>デンリョク</t>
    </rPh>
    <rPh sb="4" eb="7">
      <t>ショウヒリョウ</t>
    </rPh>
    <phoneticPr fontId="3"/>
  </si>
  <si>
    <t>床面積当たり電力消費量</t>
    <rPh sb="0" eb="3">
      <t>ユカメンセキ</t>
    </rPh>
    <rPh sb="3" eb="4">
      <t>ア</t>
    </rPh>
    <rPh sb="6" eb="8">
      <t>デンリョク</t>
    </rPh>
    <rPh sb="8" eb="11">
      <t>ショウヒリョウ</t>
    </rPh>
    <phoneticPr fontId="3"/>
  </si>
  <si>
    <t>kWh/年（電気／水回答フォームから転記）</t>
    <rPh sb="4" eb="5">
      <t>ネン</t>
    </rPh>
    <phoneticPr fontId="3"/>
  </si>
  <si>
    <t>年間上水使用量</t>
    <rPh sb="0" eb="2">
      <t>ネンカン</t>
    </rPh>
    <rPh sb="2" eb="4">
      <t>ジョウスイ</t>
    </rPh>
    <rPh sb="4" eb="7">
      <t>シヨウリョウ</t>
    </rPh>
    <phoneticPr fontId="3"/>
  </si>
  <si>
    <t>kWh/㎡年</t>
    <rPh sb="5" eb="6">
      <t>ネン</t>
    </rPh>
    <phoneticPr fontId="3"/>
  </si>
  <si>
    <t>L/㎡年</t>
    <rPh sb="3" eb="4">
      <t>ネン</t>
    </rPh>
    <phoneticPr fontId="3"/>
  </si>
  <si>
    <t>1.3省エネ仕様</t>
    <rPh sb="3" eb="4">
      <t>ショウ</t>
    </rPh>
    <rPh sb="6" eb="8">
      <t>シヨウ</t>
    </rPh>
    <phoneticPr fontId="3"/>
  </si>
  <si>
    <t>1.4自然エネルギー</t>
    <rPh sb="3" eb="5">
      <t>シゼン</t>
    </rPh>
    <phoneticPr fontId="3"/>
  </si>
  <si>
    <t>2.2水使用量(仕様評価)</t>
    <rPh sb="3" eb="4">
      <t>ミズ</t>
    </rPh>
    <rPh sb="4" eb="7">
      <t>シヨウリョウ</t>
    </rPh>
    <rPh sb="8" eb="10">
      <t>シヨウ</t>
    </rPh>
    <rPh sb="10" eb="12">
      <t>ヒョウカ</t>
    </rPh>
    <phoneticPr fontId="3"/>
  </si>
  <si>
    <t>2.3水使用量(実績値)</t>
    <rPh sb="3" eb="4">
      <t>ミズ</t>
    </rPh>
    <rPh sb="4" eb="7">
      <t>シヨウリョウ</t>
    </rPh>
    <rPh sb="8" eb="11">
      <t>ジッセキチ</t>
    </rPh>
    <phoneticPr fontId="3"/>
  </si>
  <si>
    <t>5.屋内環境</t>
    <rPh sb="2" eb="4">
      <t>オクナイ</t>
    </rPh>
    <rPh sb="4" eb="6">
      <t>カンキョウ</t>
    </rPh>
    <phoneticPr fontId="3"/>
  </si>
  <si>
    <t>廊下形式</t>
    <rPh sb="0" eb="2">
      <t>ロウカ</t>
    </rPh>
    <rPh sb="2" eb="4">
      <t>ケイシキ</t>
    </rPh>
    <phoneticPr fontId="3"/>
  </si>
  <si>
    <t>（プルダウンから選択。共用廊下が外気に開放されている場合には屋外廊下を選択。）</t>
    <rPh sb="8" eb="10">
      <t>センタク</t>
    </rPh>
    <rPh sb="11" eb="13">
      <t>キョウヨウ</t>
    </rPh>
    <rPh sb="13" eb="15">
      <t>ロウカ</t>
    </rPh>
    <rPh sb="16" eb="18">
      <t>ガイキ</t>
    </rPh>
    <rPh sb="19" eb="21">
      <t>カイホウ</t>
    </rPh>
    <rPh sb="26" eb="28">
      <t>バアイ</t>
    </rPh>
    <rPh sb="30" eb="32">
      <t>オクガイ</t>
    </rPh>
    <rPh sb="32" eb="34">
      <t>ロウカ</t>
    </rPh>
    <rPh sb="35" eb="37">
      <t>センタク</t>
    </rPh>
    <phoneticPr fontId="3"/>
  </si>
  <si>
    <t>BEI値</t>
    <rPh sb="3" eb="4">
      <t>チ</t>
    </rPh>
    <phoneticPr fontId="3"/>
  </si>
  <si>
    <t>エネルギー統計平均値</t>
    <rPh sb="5" eb="7">
      <t>トウケイ</t>
    </rPh>
    <rPh sb="7" eb="9">
      <t>ヘイキン</t>
    </rPh>
    <rPh sb="9" eb="10">
      <t>チ</t>
    </rPh>
    <phoneticPr fontId="3"/>
  </si>
  <si>
    <t>C/S</t>
    <phoneticPr fontId="3"/>
  </si>
  <si>
    <t>（新築時のBEI値が分かる場合に入力。不明な場合は空欄。）</t>
    <rPh sb="1" eb="4">
      <t>シンチクジ</t>
    </rPh>
    <rPh sb="8" eb="9">
      <t>チ</t>
    </rPh>
    <rPh sb="10" eb="11">
      <t>ワ</t>
    </rPh>
    <rPh sb="13" eb="15">
      <t>バアイ</t>
    </rPh>
    <rPh sb="16" eb="18">
      <t>ニュウリョク</t>
    </rPh>
    <rPh sb="19" eb="21">
      <t>フメイ</t>
    </rPh>
    <rPh sb="22" eb="24">
      <t>バアイ</t>
    </rPh>
    <rPh sb="25" eb="27">
      <t>クウラン</t>
    </rPh>
    <phoneticPr fontId="3"/>
  </si>
  <si>
    <t>エネルギーポイント表</t>
    <rPh sb="9" eb="10">
      <t>ヒョウ</t>
    </rPh>
    <phoneticPr fontId="3"/>
  </si>
  <si>
    <t>ポイント</t>
    <phoneticPr fontId="3"/>
  </si>
  <si>
    <t>統計平均値の場合</t>
    <rPh sb="0" eb="2">
      <t>トウケイ</t>
    </rPh>
    <rPh sb="2" eb="5">
      <t>ヘイキンチ</t>
    </rPh>
    <rPh sb="6" eb="8">
      <t>バアイ</t>
    </rPh>
    <phoneticPr fontId="3"/>
  </si>
  <si>
    <t>BEI値の場合</t>
    <rPh sb="3" eb="4">
      <t>チ</t>
    </rPh>
    <rPh sb="5" eb="7">
      <t>バアイ</t>
    </rPh>
    <phoneticPr fontId="3"/>
  </si>
  <si>
    <t>点数</t>
    <rPh sb="0" eb="2">
      <t>テンスウ</t>
    </rPh>
    <phoneticPr fontId="3"/>
  </si>
  <si>
    <t>評価パス</t>
    <rPh sb="0" eb="2">
      <t>ヒョウカ</t>
    </rPh>
    <phoneticPr fontId="3"/>
  </si>
  <si>
    <t>MJ/㎡年</t>
    <rPh sb="4" eb="5">
      <t>ネン</t>
    </rPh>
    <phoneticPr fontId="3"/>
  </si>
  <si>
    <t>一次エネルギー換算</t>
    <rPh sb="0" eb="2">
      <t>イチジ</t>
    </rPh>
    <rPh sb="7" eb="9">
      <t>カンザン</t>
    </rPh>
    <phoneticPr fontId="3"/>
  </si>
  <si>
    <t>MJ/kWh</t>
    <phoneticPr fontId="3"/>
  </si>
  <si>
    <t>床面積当たり上水使用量</t>
    <rPh sb="0" eb="3">
      <t>ユカメンセキ</t>
    </rPh>
    <rPh sb="3" eb="4">
      <t>ア</t>
    </rPh>
    <rPh sb="6" eb="8">
      <t>ジョウスイ</t>
    </rPh>
    <rPh sb="8" eb="11">
      <t>シヨウリョウ</t>
    </rPh>
    <phoneticPr fontId="3"/>
  </si>
  <si>
    <t>エネルギー実績値</t>
    <rPh sb="5" eb="8">
      <t>ジッセキチ</t>
    </rPh>
    <phoneticPr fontId="3"/>
  </si>
  <si>
    <t>レベル</t>
    <phoneticPr fontId="3"/>
  </si>
  <si>
    <t>実績値</t>
    <rPh sb="0" eb="3">
      <t>ジッセキチ</t>
    </rPh>
    <phoneticPr fontId="3"/>
  </si>
  <si>
    <t>屋内廊下</t>
    <rPh sb="0" eb="2">
      <t>オクナイ</t>
    </rPh>
    <rPh sb="2" eb="4">
      <t>ロウカ</t>
    </rPh>
    <phoneticPr fontId="3"/>
  </si>
  <si>
    <t>屋外廊下</t>
    <rPh sb="0" eb="2">
      <t>オクガイ</t>
    </rPh>
    <rPh sb="2" eb="4">
      <t>ロウカ</t>
    </rPh>
    <phoneticPr fontId="3"/>
  </si>
  <si>
    <t>住戸内LED照明</t>
    <rPh sb="0" eb="2">
      <t>ジュウコ</t>
    </rPh>
    <rPh sb="2" eb="3">
      <t>ナイ</t>
    </rPh>
    <rPh sb="6" eb="8">
      <t>ショウメイ</t>
    </rPh>
    <phoneticPr fontId="3"/>
  </si>
  <si>
    <t>あり：住戸内の全照明に対して過半の設備がLED化されている場合</t>
    <rPh sb="3" eb="5">
      <t>ジュウコ</t>
    </rPh>
    <rPh sb="5" eb="6">
      <t>ナイ</t>
    </rPh>
    <rPh sb="7" eb="8">
      <t>ゼン</t>
    </rPh>
    <rPh sb="8" eb="10">
      <t>ショウメイ</t>
    </rPh>
    <rPh sb="11" eb="12">
      <t>タイ</t>
    </rPh>
    <rPh sb="14" eb="16">
      <t>カハン</t>
    </rPh>
    <rPh sb="17" eb="19">
      <t>セツビ</t>
    </rPh>
    <rPh sb="23" eb="24">
      <t>カ</t>
    </rPh>
    <rPh sb="29" eb="31">
      <t>バアイ</t>
    </rPh>
    <phoneticPr fontId="3"/>
  </si>
  <si>
    <t>あり：全住戸の過半が等級4以上の場合</t>
    <rPh sb="3" eb="4">
      <t>ゼン</t>
    </rPh>
    <rPh sb="4" eb="6">
      <t>ジュウコ</t>
    </rPh>
    <rPh sb="7" eb="9">
      <t>カハン</t>
    </rPh>
    <rPh sb="10" eb="12">
      <t>トウキュウ</t>
    </rPh>
    <rPh sb="13" eb="15">
      <t>イジョウ</t>
    </rPh>
    <rPh sb="16" eb="18">
      <t>バアイ</t>
    </rPh>
    <phoneticPr fontId="3"/>
  </si>
  <si>
    <t>住戸部断熱等級4以上</t>
    <rPh sb="0" eb="2">
      <t>ジュウコ</t>
    </rPh>
    <rPh sb="2" eb="3">
      <t>ブ</t>
    </rPh>
    <rPh sb="3" eb="5">
      <t>ダンネツ</t>
    </rPh>
    <rPh sb="5" eb="7">
      <t>トウキュウ</t>
    </rPh>
    <rPh sb="8" eb="10">
      <t>イジョウ</t>
    </rPh>
    <phoneticPr fontId="3"/>
  </si>
  <si>
    <t>住戸部一次エネルギー等級4以上</t>
    <rPh sb="0" eb="2">
      <t>ジュウコ</t>
    </rPh>
    <rPh sb="2" eb="3">
      <t>ブ</t>
    </rPh>
    <rPh sb="3" eb="5">
      <t>イチジ</t>
    </rPh>
    <rPh sb="10" eb="12">
      <t>トウキュウ</t>
    </rPh>
    <rPh sb="13" eb="15">
      <t>イジョウ</t>
    </rPh>
    <phoneticPr fontId="3"/>
  </si>
  <si>
    <t>住戸内節水器具</t>
    <rPh sb="0" eb="2">
      <t>ジュウコ</t>
    </rPh>
    <rPh sb="2" eb="3">
      <t>ナイ</t>
    </rPh>
    <rPh sb="3" eb="5">
      <t>セッスイ</t>
    </rPh>
    <rPh sb="5" eb="7">
      <t>キグ</t>
    </rPh>
    <phoneticPr fontId="3"/>
  </si>
  <si>
    <t>あり：キッチン、洗面、浴室水栓などに節水器具を使用している場合</t>
    <rPh sb="8" eb="10">
      <t>センメン</t>
    </rPh>
    <rPh sb="11" eb="13">
      <t>ヨクシツ</t>
    </rPh>
    <rPh sb="13" eb="15">
      <t>スイセン</t>
    </rPh>
    <rPh sb="18" eb="20">
      <t>セッスイ</t>
    </rPh>
    <rPh sb="20" eb="22">
      <t>キグ</t>
    </rPh>
    <rPh sb="23" eb="25">
      <t>シヨウ</t>
    </rPh>
    <rPh sb="29" eb="31">
      <t>バアイ</t>
    </rPh>
    <phoneticPr fontId="3"/>
  </si>
  <si>
    <t>あり：キッチン、洗面、浴室水栓などに節湯水栓を使用している場合</t>
    <rPh sb="8" eb="10">
      <t>センメン</t>
    </rPh>
    <rPh sb="11" eb="13">
      <t>ヨクシツ</t>
    </rPh>
    <rPh sb="13" eb="15">
      <t>スイセン</t>
    </rPh>
    <rPh sb="18" eb="19">
      <t>セツ</t>
    </rPh>
    <rPh sb="19" eb="20">
      <t>ユ</t>
    </rPh>
    <rPh sb="20" eb="22">
      <t>スイセン</t>
    </rPh>
    <rPh sb="23" eb="25">
      <t>シヨウ</t>
    </rPh>
    <rPh sb="29" eb="31">
      <t>バアイ</t>
    </rPh>
    <phoneticPr fontId="3"/>
  </si>
  <si>
    <t>住戸内節湯水栓</t>
    <rPh sb="0" eb="2">
      <t>ジュウコ</t>
    </rPh>
    <rPh sb="2" eb="3">
      <t>ナイ</t>
    </rPh>
    <rPh sb="3" eb="5">
      <t>セツユ</t>
    </rPh>
    <rPh sb="5" eb="7">
      <t>スイセン</t>
    </rPh>
    <phoneticPr fontId="3"/>
  </si>
  <si>
    <t>節水型便器</t>
    <rPh sb="0" eb="3">
      <t>セッスイガタ</t>
    </rPh>
    <rPh sb="3" eb="5">
      <t>ベンキ</t>
    </rPh>
    <phoneticPr fontId="3"/>
  </si>
  <si>
    <t>あり：過半の住戸に節水型便器（大洗浄水量6L/回以下）を使用している場合</t>
    <rPh sb="3" eb="5">
      <t>カハン</t>
    </rPh>
    <rPh sb="6" eb="8">
      <t>ジュウコ</t>
    </rPh>
    <rPh sb="9" eb="12">
      <t>セッスイガタ</t>
    </rPh>
    <rPh sb="12" eb="14">
      <t>ベンキ</t>
    </rPh>
    <rPh sb="15" eb="16">
      <t>ダイ</t>
    </rPh>
    <rPh sb="16" eb="18">
      <t>センジョウ</t>
    </rPh>
    <rPh sb="18" eb="20">
      <t>スイリョウ</t>
    </rPh>
    <rPh sb="23" eb="26">
      <t>カイイカ</t>
    </rPh>
    <rPh sb="28" eb="30">
      <t>シヨウ</t>
    </rPh>
    <rPh sb="34" eb="36">
      <t>バアイ</t>
    </rPh>
    <phoneticPr fontId="3"/>
  </si>
  <si>
    <t>最寄り駅からの近接性</t>
    <rPh sb="0" eb="2">
      <t>モヨ</t>
    </rPh>
    <rPh sb="3" eb="4">
      <t>エキ</t>
    </rPh>
    <rPh sb="7" eb="9">
      <t>キンセツ</t>
    </rPh>
    <rPh sb="9" eb="10">
      <t>セイ</t>
    </rPh>
    <phoneticPr fontId="3"/>
  </si>
  <si>
    <t>あり：鉄道駅からの距離が徒歩8分圏内</t>
    <rPh sb="3" eb="5">
      <t>テツドウ</t>
    </rPh>
    <rPh sb="5" eb="6">
      <t>エキ</t>
    </rPh>
    <rPh sb="9" eb="11">
      <t>キョリ</t>
    </rPh>
    <rPh sb="12" eb="14">
      <t>トホ</t>
    </rPh>
    <rPh sb="15" eb="16">
      <t>フン</t>
    </rPh>
    <rPh sb="16" eb="18">
      <t>ケンナイ</t>
    </rPh>
    <phoneticPr fontId="3"/>
  </si>
  <si>
    <t>住戸内天井高</t>
    <rPh sb="0" eb="2">
      <t>ジュウコ</t>
    </rPh>
    <rPh sb="2" eb="3">
      <t>ナイ</t>
    </rPh>
    <rPh sb="3" eb="6">
      <t>テンジョウダカ</t>
    </rPh>
    <phoneticPr fontId="3"/>
  </si>
  <si>
    <t>あり：過半の住戸のLD部の天井高が2.4m以上</t>
    <rPh sb="3" eb="5">
      <t>カハン</t>
    </rPh>
    <rPh sb="6" eb="8">
      <t>ジュウコ</t>
    </rPh>
    <rPh sb="11" eb="12">
      <t>ブ</t>
    </rPh>
    <rPh sb="13" eb="16">
      <t>テンジョウダカ</t>
    </rPh>
    <rPh sb="21" eb="23">
      <t>イジョウ</t>
    </rPh>
    <phoneticPr fontId="3"/>
  </si>
  <si>
    <t>複層ガラス</t>
    <rPh sb="0" eb="2">
      <t>フクソウ</t>
    </rPh>
    <phoneticPr fontId="3"/>
  </si>
  <si>
    <t>あり：住戸内のLD部の開口部に複層ガラス（トリプルガラスを含む）を使用している場合</t>
    <rPh sb="3" eb="5">
      <t>ジュウコ</t>
    </rPh>
    <rPh sb="5" eb="6">
      <t>ナイ</t>
    </rPh>
    <rPh sb="9" eb="10">
      <t>ブ</t>
    </rPh>
    <rPh sb="11" eb="14">
      <t>カイコウブ</t>
    </rPh>
    <rPh sb="15" eb="17">
      <t>フクソウ</t>
    </rPh>
    <rPh sb="29" eb="30">
      <t>フク</t>
    </rPh>
    <rPh sb="33" eb="35">
      <t>シヨウ</t>
    </rPh>
    <rPh sb="39" eb="41">
      <t>バアイ</t>
    </rPh>
    <phoneticPr fontId="3"/>
  </si>
  <si>
    <t>セキュリティシステム</t>
    <phoneticPr fontId="3"/>
  </si>
  <si>
    <t>あり：オートロック設備と防犯カメラ設備の両方を設置している場合</t>
    <rPh sb="9" eb="11">
      <t>セツビ</t>
    </rPh>
    <rPh sb="12" eb="14">
      <t>ボウハン</t>
    </rPh>
    <rPh sb="17" eb="19">
      <t>セツビ</t>
    </rPh>
    <rPh sb="20" eb="22">
      <t>リョウホウ</t>
    </rPh>
    <rPh sb="23" eb="25">
      <t>セッチ</t>
    </rPh>
    <rPh sb="29" eb="31">
      <t>バアイ</t>
    </rPh>
    <phoneticPr fontId="3"/>
  </si>
  <si>
    <t>建物仕様に関する質問項目</t>
    <rPh sb="0" eb="2">
      <t>タテモノ</t>
    </rPh>
    <rPh sb="2" eb="4">
      <t>シヨウ</t>
    </rPh>
    <rPh sb="5" eb="6">
      <t>カン</t>
    </rPh>
    <rPh sb="8" eb="10">
      <t>シツモン</t>
    </rPh>
    <rPh sb="10" eb="12">
      <t>コウモク</t>
    </rPh>
    <phoneticPr fontId="3"/>
  </si>
  <si>
    <t>↓プルダウンから選択</t>
    <rPh sb="8" eb="10">
      <t>センタク</t>
    </rPh>
    <phoneticPr fontId="3"/>
  </si>
  <si>
    <t>1.1エネルギー(計算値)</t>
    <rPh sb="9" eb="12">
      <t>ケイサンチ</t>
    </rPh>
    <phoneticPr fontId="3"/>
  </si>
  <si>
    <t>1.2エネルギー(実績値)</t>
    <rPh sb="9" eb="12">
      <t>ジッセキチ</t>
    </rPh>
    <phoneticPr fontId="3"/>
  </si>
  <si>
    <t>評価結果（概算値）</t>
    <rPh sb="0" eb="2">
      <t>ヒョウカ</t>
    </rPh>
    <rPh sb="2" eb="4">
      <t>ケッカ</t>
    </rPh>
    <rPh sb="5" eb="7">
      <t>ガイサン</t>
    </rPh>
    <rPh sb="7" eb="8">
      <t>チ</t>
    </rPh>
    <phoneticPr fontId="3"/>
  </si>
  <si>
    <t>建物概要</t>
    <rPh sb="0" eb="2">
      <t>タテモノ</t>
    </rPh>
    <rPh sb="2" eb="4">
      <t>ガイヨウ</t>
    </rPh>
    <phoneticPr fontId="3"/>
  </si>
  <si>
    <t>エネルギー／水に関する項目</t>
    <rPh sb="6" eb="7">
      <t>ミズ</t>
    </rPh>
    <rPh sb="8" eb="9">
      <t>カン</t>
    </rPh>
    <rPh sb="11" eb="13">
      <t>コウモク</t>
    </rPh>
    <phoneticPr fontId="3"/>
  </si>
  <si>
    <t>あり：条例で求められる程度の敷地内緑化（建物緑化を含む）を行っている場合</t>
    <rPh sb="3" eb="5">
      <t>ジョウレイ</t>
    </rPh>
    <rPh sb="6" eb="7">
      <t>モト</t>
    </rPh>
    <rPh sb="11" eb="13">
      <t>テイド</t>
    </rPh>
    <rPh sb="14" eb="16">
      <t>シキチ</t>
    </rPh>
    <rPh sb="16" eb="17">
      <t>ナイ</t>
    </rPh>
    <rPh sb="17" eb="19">
      <t>リョッカ</t>
    </rPh>
    <rPh sb="20" eb="22">
      <t>タテモノ</t>
    </rPh>
    <rPh sb="22" eb="24">
      <t>リョッカ</t>
    </rPh>
    <rPh sb="25" eb="26">
      <t>フク</t>
    </rPh>
    <rPh sb="29" eb="30">
      <t>オコナ</t>
    </rPh>
    <rPh sb="34" eb="36">
      <t>バアイ</t>
    </rPh>
    <phoneticPr fontId="3"/>
  </si>
  <si>
    <t>敷地内緑地</t>
    <rPh sb="0" eb="3">
      <t>シキチナイ</t>
    </rPh>
    <rPh sb="3" eb="5">
      <t>リョクチ</t>
    </rPh>
    <phoneticPr fontId="3"/>
  </si>
  <si>
    <t>竣工年</t>
    <rPh sb="0" eb="2">
      <t>シュンコウ</t>
    </rPh>
    <rPh sb="2" eb="3">
      <t>ネン</t>
    </rPh>
    <phoneticPr fontId="3"/>
  </si>
  <si>
    <t>年</t>
    <rPh sb="0" eb="1">
      <t>ネン</t>
    </rPh>
    <phoneticPr fontId="3"/>
  </si>
  <si>
    <t>水実績値</t>
    <rPh sb="0" eb="1">
      <t>ミズ</t>
    </rPh>
    <rPh sb="1" eb="4">
      <t>ジッセキチ</t>
    </rPh>
    <phoneticPr fontId="3"/>
  </si>
  <si>
    <t>4.生物多様性／敷地</t>
    <rPh sb="2" eb="4">
      <t>セイブツ</t>
    </rPh>
    <rPh sb="4" eb="7">
      <t>タヨウセイ</t>
    </rPh>
    <rPh sb="8" eb="10">
      <t>シキチ</t>
    </rPh>
    <phoneticPr fontId="3"/>
  </si>
  <si>
    <t>3.資源利用／安全</t>
    <rPh sb="2" eb="4">
      <t>シゲン</t>
    </rPh>
    <rPh sb="4" eb="6">
      <t>リヨウ</t>
    </rPh>
    <rPh sb="7" eb="9">
      <t>アンゼン</t>
    </rPh>
    <phoneticPr fontId="3"/>
  </si>
  <si>
    <t>合計</t>
    <rPh sb="0" eb="2">
      <t>ゴウケイ</t>
    </rPh>
    <phoneticPr fontId="3"/>
  </si>
  <si>
    <t>点</t>
    <rPh sb="0" eb="1">
      <t>テン</t>
    </rPh>
    <phoneticPr fontId="3"/>
  </si>
  <si>
    <t>ランク</t>
    <phoneticPr fontId="3"/>
  </si>
  <si>
    <t>ランク表</t>
    <rPh sb="3" eb="4">
      <t>ヒョウ</t>
    </rPh>
    <phoneticPr fontId="3"/>
  </si>
  <si>
    <t>S</t>
  </si>
  <si>
    <t>A</t>
  </si>
  <si>
    <t>B+</t>
  </si>
  <si>
    <t>B</t>
  </si>
  <si>
    <t>CASBEEｰ不動産　簡易評価ツール（集合住宅版）</t>
    <rPh sb="7" eb="10">
      <t>フドウサン</t>
    </rPh>
    <rPh sb="11" eb="13">
      <t>カンイ</t>
    </rPh>
    <rPh sb="13" eb="15">
      <t>ヒョウカ</t>
    </rPh>
    <rPh sb="19" eb="21">
      <t>シュウゴウ</t>
    </rPh>
    <rPh sb="21" eb="23">
      <t>ジュウタク</t>
    </rPh>
    <rPh sb="23" eb="24">
      <t>バン</t>
    </rPh>
    <phoneticPr fontId="3"/>
  </si>
  <si>
    <t>1.エネルギー／温暖化</t>
    <rPh sb="8" eb="11">
      <t>オンダンカ</t>
    </rPh>
    <phoneticPr fontId="3"/>
  </si>
  <si>
    <t>2.水</t>
    <rPh sb="2" eb="3">
      <t>ミズ</t>
    </rPh>
    <phoneticPr fontId="3"/>
  </si>
  <si>
    <t>合同会社グリーナー・スペース・プランニング</t>
    <rPh sb="0" eb="4">
      <t>ゴウドウカイシャ</t>
    </rPh>
    <phoneticPr fontId="3"/>
  </si>
  <si>
    <t>省エネ措置の届出書
　</t>
    <rPh sb="0" eb="1">
      <t>ショウ</t>
    </rPh>
    <rPh sb="3" eb="5">
      <t>ソチ</t>
    </rPh>
    <rPh sb="6" eb="8">
      <t>トドケデ</t>
    </rPh>
    <rPh sb="8" eb="9">
      <t>ショ</t>
    </rPh>
    <phoneticPr fontId="3"/>
  </si>
  <si>
    <t>必須</t>
    <rPh sb="0" eb="2">
      <t>ヒッス</t>
    </rPh>
    <phoneticPr fontId="3"/>
  </si>
  <si>
    <t>任意</t>
    <rPh sb="0" eb="2">
      <t>ニンイ</t>
    </rPh>
    <phoneticPr fontId="3"/>
  </si>
  <si>
    <t>(注)上記の評価結果は概算値です。必ずCASBEE-不動産の評価ソフトで確認してください。</t>
    <rPh sb="1" eb="2">
      <t>チュウ</t>
    </rPh>
    <rPh sb="3" eb="5">
      <t>ジョウキ</t>
    </rPh>
    <rPh sb="6" eb="8">
      <t>ヒョウカ</t>
    </rPh>
    <rPh sb="8" eb="10">
      <t>ケッカ</t>
    </rPh>
    <rPh sb="11" eb="14">
      <t>ガイサンチ</t>
    </rPh>
    <rPh sb="17" eb="18">
      <t>カナラ</t>
    </rPh>
    <rPh sb="26" eb="29">
      <t>フドウサン</t>
    </rPh>
    <rPh sb="30" eb="32">
      <t>ヒョウカ</t>
    </rPh>
    <rPh sb="36" eb="38">
      <t>カクニン</t>
    </rPh>
    <phoneticPr fontId="3"/>
  </si>
  <si>
    <t>電気の一次エネルギー換算係数</t>
    <rPh sb="0" eb="2">
      <t>デンキ</t>
    </rPh>
    <rPh sb="3" eb="5">
      <t>イチジ</t>
    </rPh>
    <rPh sb="10" eb="12">
      <t>カンザン</t>
    </rPh>
    <rPh sb="12" eb="14">
      <t>ケイスウ</t>
    </rPh>
    <phoneticPr fontId="3"/>
  </si>
  <si>
    <t>ｍ2（住宅以外の用途が無い場合には空欄。）</t>
    <rPh sb="3" eb="5">
      <t>ジュウタク</t>
    </rPh>
    <rPh sb="5" eb="7">
      <t>イガイ</t>
    </rPh>
    <rPh sb="8" eb="10">
      <t>ヨウト</t>
    </rPh>
    <rPh sb="11" eb="12">
      <t>ナ</t>
    </rPh>
    <rPh sb="13" eb="15">
      <t>バアイ</t>
    </rPh>
    <rPh sb="17" eb="19">
      <t>クウラン</t>
    </rPh>
    <phoneticPr fontId="3"/>
  </si>
  <si>
    <t>バリアフリー対応</t>
    <rPh sb="6" eb="8">
      <t>タイオウ</t>
    </rPh>
    <phoneticPr fontId="3"/>
  </si>
  <si>
    <t>あり：条例等によるバリアフリー対応が行われている（不適項目が無い）場合</t>
    <rPh sb="3" eb="5">
      <t>ジョウレイ</t>
    </rPh>
    <rPh sb="5" eb="6">
      <t>トウ</t>
    </rPh>
    <rPh sb="15" eb="17">
      <t>タイオウ</t>
    </rPh>
    <rPh sb="18" eb="19">
      <t>オコナ</t>
    </rPh>
    <rPh sb="33" eb="35">
      <t>バアイ</t>
    </rPh>
    <phoneticPr fontId="3"/>
  </si>
  <si>
    <t>1．必要情報のカバー範囲について</t>
    <rPh sb="2" eb="4">
      <t>ヒツヨウ</t>
    </rPh>
    <rPh sb="4" eb="6">
      <t>ジョウホウ</t>
    </rPh>
    <rPh sb="10" eb="12">
      <t>ハンイ</t>
    </rPh>
    <phoneticPr fontId="3"/>
  </si>
  <si>
    <t>建物内に店舗や事務所など住宅以外の用途が含まれる場合には、共同住宅部分のみの内容について情報提供ください。
（住宅以外の用途を含み建物全体で評価を行う場合には、その部分の情報が別途必要となります。詳細については弊社までご連絡ください。）</t>
    <rPh sb="4" eb="6">
      <t>テンポ</t>
    </rPh>
    <rPh sb="7" eb="10">
      <t>ジムショ</t>
    </rPh>
    <rPh sb="20" eb="21">
      <t>フク</t>
    </rPh>
    <rPh sb="24" eb="26">
      <t>バアイ</t>
    </rPh>
    <rPh sb="29" eb="31">
      <t>キョウドウ</t>
    </rPh>
    <rPh sb="31" eb="33">
      <t>ジュウタク</t>
    </rPh>
    <rPh sb="33" eb="35">
      <t>ブブン</t>
    </rPh>
    <rPh sb="38" eb="40">
      <t>ナイヨウ</t>
    </rPh>
    <rPh sb="44" eb="46">
      <t>ジョウホウ</t>
    </rPh>
    <rPh sb="46" eb="48">
      <t>テイキョウ</t>
    </rPh>
    <rPh sb="55" eb="57">
      <t>ジュウタク</t>
    </rPh>
    <rPh sb="57" eb="59">
      <t>イガイ</t>
    </rPh>
    <rPh sb="60" eb="62">
      <t>ヨウト</t>
    </rPh>
    <rPh sb="63" eb="64">
      <t>フク</t>
    </rPh>
    <rPh sb="65" eb="67">
      <t>タテモノ</t>
    </rPh>
    <rPh sb="67" eb="69">
      <t>ゼンタイ</t>
    </rPh>
    <rPh sb="70" eb="72">
      <t>ヒョウカ</t>
    </rPh>
    <rPh sb="73" eb="74">
      <t>オコナ</t>
    </rPh>
    <rPh sb="75" eb="77">
      <t>バアイ</t>
    </rPh>
    <rPh sb="82" eb="84">
      <t>ブブン</t>
    </rPh>
    <rPh sb="85" eb="87">
      <t>ジョウホウ</t>
    </rPh>
    <rPh sb="88" eb="90">
      <t>ベット</t>
    </rPh>
    <rPh sb="90" eb="92">
      <t>ヒツヨウ</t>
    </rPh>
    <rPh sb="98" eb="100">
      <t>ショウサイ</t>
    </rPh>
    <rPh sb="105" eb="107">
      <t>ヘイシャ</t>
    </rPh>
    <rPh sb="110" eb="112">
      <t>レンラク</t>
    </rPh>
    <phoneticPr fontId="3"/>
  </si>
  <si>
    <t>1)共用部電気使用量（住戸専有部を除く電気使用量）</t>
    <rPh sb="2" eb="5">
      <t>キョウヨウブ</t>
    </rPh>
    <rPh sb="5" eb="7">
      <t>デンキ</t>
    </rPh>
    <rPh sb="7" eb="10">
      <t>シヨウリョウ</t>
    </rPh>
    <rPh sb="11" eb="13">
      <t>ジュウコ</t>
    </rPh>
    <rPh sb="13" eb="15">
      <t>センユウ</t>
    </rPh>
    <rPh sb="15" eb="16">
      <t>ブ</t>
    </rPh>
    <rPh sb="17" eb="18">
      <t>ノゾ</t>
    </rPh>
    <rPh sb="19" eb="21">
      <t>デンキ</t>
    </rPh>
    <rPh sb="21" eb="24">
      <t>シヨウリョウ</t>
    </rPh>
    <phoneticPr fontId="3"/>
  </si>
  <si>
    <t>2)機械式駐車場の電力消費量</t>
    <rPh sb="2" eb="5">
      <t>キカイシキ</t>
    </rPh>
    <rPh sb="5" eb="8">
      <t>チュウシャジョウ</t>
    </rPh>
    <rPh sb="9" eb="11">
      <t>デンリョク</t>
    </rPh>
    <rPh sb="11" eb="14">
      <t>ショウヒリョウ</t>
    </rPh>
    <phoneticPr fontId="3"/>
  </si>
  <si>
    <t>3)その他動力（エレベータ、ポンプ等）</t>
    <rPh sb="4" eb="5">
      <t>タ</t>
    </rPh>
    <rPh sb="5" eb="7">
      <t>ドウリョク</t>
    </rPh>
    <phoneticPr fontId="3"/>
  </si>
  <si>
    <t>4)電気以外のエネルギー使用量（ガス、油等）</t>
    <rPh sb="2" eb="4">
      <t>デンキ</t>
    </rPh>
    <rPh sb="4" eb="6">
      <t>イガイ</t>
    </rPh>
    <rPh sb="12" eb="15">
      <t>シヨウリョウ</t>
    </rPh>
    <rPh sb="19" eb="20">
      <t>アブラ</t>
    </rPh>
    <rPh sb="20" eb="21">
      <t>トウ</t>
    </rPh>
    <phoneticPr fontId="3"/>
  </si>
  <si>
    <t>5)太陽光発電量（敷地内発電）</t>
    <rPh sb="2" eb="5">
      <t>タイヨウコウ</t>
    </rPh>
    <rPh sb="5" eb="8">
      <t>ハツデンリョウ</t>
    </rPh>
    <rPh sb="9" eb="12">
      <t>シキチナイ</t>
    </rPh>
    <rPh sb="12" eb="14">
      <t>ハツデン</t>
    </rPh>
    <phoneticPr fontId="3"/>
  </si>
  <si>
    <t>6)上水使用量</t>
    <rPh sb="2" eb="4">
      <t>ジョウスイ</t>
    </rPh>
    <rPh sb="4" eb="7">
      <t>シヨウリョウ</t>
    </rPh>
    <phoneticPr fontId="3"/>
  </si>
  <si>
    <t>簡易評価結果</t>
    <rPh sb="0" eb="2">
      <t>カンイ</t>
    </rPh>
    <phoneticPr fontId="3"/>
  </si>
  <si>
    <t>エネルギー／水消費量　データ入力フォーム（集合住宅版）</t>
    <rPh sb="6" eb="7">
      <t>ミズ</t>
    </rPh>
    <rPh sb="7" eb="10">
      <t>ショウヒリョウ</t>
    </rPh>
    <rPh sb="14" eb="16">
      <t>ニュウリョク</t>
    </rPh>
    <rPh sb="21" eb="23">
      <t>シュウゴウ</t>
    </rPh>
    <rPh sb="23" eb="25">
      <t>ジュウタク</t>
    </rPh>
    <rPh sb="25" eb="26">
      <t>バン</t>
    </rPh>
    <phoneticPr fontId="3"/>
  </si>
  <si>
    <t>m2（住宅用途の機械式駐車場がある場合、建築基準法上の面積を入力。機械式駐車場が無い場合には空欄。）</t>
    <rPh sb="3" eb="5">
      <t>ジュウタク</t>
    </rPh>
    <rPh sb="5" eb="7">
      <t>ヨウト</t>
    </rPh>
    <rPh sb="8" eb="14">
      <t>キカイシキチュウシャジョウ</t>
    </rPh>
    <rPh sb="17" eb="19">
      <t>バアイ</t>
    </rPh>
    <rPh sb="20" eb="25">
      <t>ケンチクキジュンホウ</t>
    </rPh>
    <rPh sb="25" eb="26">
      <t>ジョウ</t>
    </rPh>
    <rPh sb="27" eb="29">
      <t>メンセキ</t>
    </rPh>
    <rPh sb="30" eb="32">
      <t>ニュウリョク</t>
    </rPh>
    <rPh sb="33" eb="39">
      <t>キカイシキチュウシャジョウ</t>
    </rPh>
    <rPh sb="40" eb="41">
      <t>ナ</t>
    </rPh>
    <rPh sb="42" eb="44">
      <t>バアイ</t>
    </rPh>
    <rPh sb="46" eb="48">
      <t>クウラン</t>
    </rPh>
    <phoneticPr fontId="3"/>
  </si>
  <si>
    <r>
      <t>太枠内に共用部（外構部分を含む）のエネルギーと上水使用量のデータをご記入ください。データは直近より</t>
    </r>
    <r>
      <rPr>
        <u/>
        <sz val="11"/>
        <color theme="1"/>
        <rFont val="Meiryo UI"/>
        <family val="3"/>
        <charset val="128"/>
      </rPr>
      <t>連続した12ヶ月以上</t>
    </r>
    <r>
      <rPr>
        <sz val="11"/>
        <color theme="1"/>
        <rFont val="Meiryo UI"/>
        <family val="3"/>
        <charset val="128"/>
      </rPr>
      <t>を入力してください。（月が飛んでいる場合や期間を纏めて入力すると正しく計算できません）
※項目2)～5)については、該当しない場合には空欄のままとしてください。赤字部分は適宜上書きしてください。</t>
    </r>
    <rPh sb="0" eb="2">
      <t>フトワク</t>
    </rPh>
    <rPh sb="2" eb="3">
      <t>ナイ</t>
    </rPh>
    <rPh sb="4" eb="7">
      <t>キョウヨウブ</t>
    </rPh>
    <rPh sb="8" eb="10">
      <t>ガイコウ</t>
    </rPh>
    <rPh sb="10" eb="12">
      <t>ブブン</t>
    </rPh>
    <rPh sb="13" eb="14">
      <t>フク</t>
    </rPh>
    <rPh sb="23" eb="25">
      <t>ジョウスイ</t>
    </rPh>
    <rPh sb="25" eb="28">
      <t>シヨウリョウ</t>
    </rPh>
    <rPh sb="34" eb="36">
      <t>キニュウ</t>
    </rPh>
    <rPh sb="45" eb="47">
      <t>チョッキン</t>
    </rPh>
    <rPh sb="49" eb="51">
      <t>レンゾク</t>
    </rPh>
    <rPh sb="56" eb="57">
      <t>ゲツ</t>
    </rPh>
    <rPh sb="57" eb="59">
      <t>イジョウ</t>
    </rPh>
    <rPh sb="60" eb="62">
      <t>ニュウリョク</t>
    </rPh>
    <rPh sb="70" eb="71">
      <t>ツキ</t>
    </rPh>
    <rPh sb="72" eb="73">
      <t>ト</t>
    </rPh>
    <rPh sb="77" eb="79">
      <t>バアイ</t>
    </rPh>
    <rPh sb="80" eb="82">
      <t>キカン</t>
    </rPh>
    <rPh sb="83" eb="84">
      <t>マト</t>
    </rPh>
    <rPh sb="86" eb="88">
      <t>ニュウリョク</t>
    </rPh>
    <rPh sb="91" eb="92">
      <t>タダ</t>
    </rPh>
    <rPh sb="94" eb="96">
      <t>ケイサン</t>
    </rPh>
    <rPh sb="104" eb="106">
      <t>コウモク</t>
    </rPh>
    <rPh sb="117" eb="119">
      <t>ガイトウ</t>
    </rPh>
    <rPh sb="122" eb="124">
      <t>バアイ</t>
    </rPh>
    <rPh sb="126" eb="128">
      <t>クウラン</t>
    </rPh>
    <rPh sb="139" eb="141">
      <t>アカジ</t>
    </rPh>
    <rPh sb="141" eb="143">
      <t>ブブン</t>
    </rPh>
    <rPh sb="144" eb="146">
      <t>テキギ</t>
    </rPh>
    <rPh sb="146" eb="148">
      <t>ウワガ</t>
    </rPh>
    <phoneticPr fontId="3"/>
  </si>
  <si>
    <r>
      <t>写真データ（下記に該当する部分についてなるべく直近の写真をご提供ください。別途費用により弊社で現地調査を行うことも可能です。）
・</t>
    </r>
    <r>
      <rPr>
        <b/>
        <sz val="11"/>
        <rFont val="メイリオ"/>
        <family val="3"/>
        <charset val="128"/>
      </rPr>
      <t>外観写真１点</t>
    </r>
    <r>
      <rPr>
        <sz val="11"/>
        <rFont val="メイリオ"/>
        <family val="3"/>
        <charset val="128"/>
      </rPr>
      <t>（認証時のウェブサイト掲載用）
・</t>
    </r>
    <r>
      <rPr>
        <b/>
        <sz val="11"/>
        <rFont val="メイリオ"/>
        <family val="3"/>
        <charset val="128"/>
      </rPr>
      <t>評価に必要となる現場写真（例）</t>
    </r>
    <r>
      <rPr>
        <sz val="11"/>
        <rFont val="メイリオ"/>
        <family val="3"/>
        <charset val="128"/>
      </rPr>
      <t xml:space="preserve">
　- エントランス廻り、駐車場、駐輪場、外部階段
　- 植栽（樹種の確認用）
　- 植栽用散水栓（散水栓位置確認用、確認できる場合）
　- ゴミ置場内（ゴミの分別状況確認用）
　- ゴミの削減のお願いに関するポスター掲示の様子（行っている場合）
　- 外回りの防犯カメラ設置位置
　- 集合インターホン設備（風除室内）
　- エントランスホール、1Fエレベータホール
　- EV内観、外観（バリアフリー対応の確認用、操作盤が写っているもの）
　- 内部階段、外部階段（手摺りやノンスリップの設置状況）
　- 共用廊下
　- 屋上緑化、太陽光発電（ある場合）</t>
    </r>
    <rPh sb="0" eb="2">
      <t>シャシン</t>
    </rPh>
    <rPh sb="6" eb="8">
      <t>カキ</t>
    </rPh>
    <rPh sb="9" eb="11">
      <t>ガイトウ</t>
    </rPh>
    <rPh sb="13" eb="15">
      <t>ブブン</t>
    </rPh>
    <rPh sb="23" eb="25">
      <t>チョッキン</t>
    </rPh>
    <rPh sb="26" eb="28">
      <t>シャシン</t>
    </rPh>
    <rPh sb="30" eb="32">
      <t>テイキョウ</t>
    </rPh>
    <rPh sb="37" eb="39">
      <t>ベット</t>
    </rPh>
    <rPh sb="39" eb="41">
      <t>ヒヨウ</t>
    </rPh>
    <rPh sb="44" eb="46">
      <t>ヘイシャ</t>
    </rPh>
    <rPh sb="47" eb="49">
      <t>ゲンチ</t>
    </rPh>
    <rPh sb="49" eb="51">
      <t>チョウサ</t>
    </rPh>
    <rPh sb="52" eb="53">
      <t>オコナ</t>
    </rPh>
    <rPh sb="57" eb="59">
      <t>カノウ</t>
    </rPh>
    <rPh sb="65" eb="67">
      <t>ガイカン</t>
    </rPh>
    <rPh sb="67" eb="69">
      <t>シャシン</t>
    </rPh>
    <rPh sb="70" eb="71">
      <t>テン</t>
    </rPh>
    <rPh sb="72" eb="74">
      <t>ニンショウ</t>
    </rPh>
    <rPh sb="74" eb="75">
      <t>ジ</t>
    </rPh>
    <rPh sb="82" eb="84">
      <t>ケイサイ</t>
    </rPh>
    <rPh sb="84" eb="85">
      <t>ヨウ</t>
    </rPh>
    <rPh sb="88" eb="90">
      <t>ヒョウカ</t>
    </rPh>
    <rPh sb="91" eb="93">
      <t>ヒツヨウ</t>
    </rPh>
    <rPh sb="96" eb="98">
      <t>ゲンバ</t>
    </rPh>
    <rPh sb="98" eb="100">
      <t>シャシン</t>
    </rPh>
    <rPh sb="101" eb="102">
      <t>レイ</t>
    </rPh>
    <rPh sb="113" eb="114">
      <t>マワ</t>
    </rPh>
    <rPh sb="116" eb="119">
      <t>チュウシャジョウ</t>
    </rPh>
    <rPh sb="120" eb="123">
      <t>チュウリンジョウ</t>
    </rPh>
    <rPh sb="124" eb="126">
      <t>ガイブ</t>
    </rPh>
    <rPh sb="126" eb="128">
      <t>カイダン</t>
    </rPh>
    <rPh sb="132" eb="134">
      <t>ショクサイ</t>
    </rPh>
    <rPh sb="135" eb="137">
      <t>ジュシュ</t>
    </rPh>
    <rPh sb="138" eb="140">
      <t>カクニン</t>
    </rPh>
    <rPh sb="140" eb="141">
      <t>ヨウ</t>
    </rPh>
    <rPh sb="146" eb="148">
      <t>ショクサイ</t>
    </rPh>
    <rPh sb="148" eb="149">
      <t>ヨウ</t>
    </rPh>
    <rPh sb="149" eb="152">
      <t>サンスイセン</t>
    </rPh>
    <rPh sb="153" eb="156">
      <t>サンスイセン</t>
    </rPh>
    <rPh sb="156" eb="158">
      <t>イチ</t>
    </rPh>
    <rPh sb="158" eb="160">
      <t>カクニン</t>
    </rPh>
    <rPh sb="160" eb="161">
      <t>ヨウ</t>
    </rPh>
    <rPh sb="162" eb="164">
      <t>カクニン</t>
    </rPh>
    <rPh sb="167" eb="169">
      <t>バアイ</t>
    </rPh>
    <rPh sb="176" eb="178">
      <t>オキバ</t>
    </rPh>
    <rPh sb="178" eb="179">
      <t>ナイ</t>
    </rPh>
    <rPh sb="183" eb="185">
      <t>ブンベツ</t>
    </rPh>
    <rPh sb="185" eb="187">
      <t>ジョウキョウ</t>
    </rPh>
    <rPh sb="187" eb="189">
      <t>カクニン</t>
    </rPh>
    <rPh sb="189" eb="190">
      <t>ヨウ</t>
    </rPh>
    <rPh sb="198" eb="200">
      <t>サクゲン</t>
    </rPh>
    <rPh sb="202" eb="203">
      <t>ネガ</t>
    </rPh>
    <rPh sb="205" eb="206">
      <t>カン</t>
    </rPh>
    <rPh sb="212" eb="214">
      <t>ケイジ</t>
    </rPh>
    <rPh sb="215" eb="217">
      <t>ヨウス</t>
    </rPh>
    <rPh sb="218" eb="219">
      <t>オコナ</t>
    </rPh>
    <rPh sb="223" eb="225">
      <t>バアイ</t>
    </rPh>
    <rPh sb="230" eb="232">
      <t>ソトマワ</t>
    </rPh>
    <rPh sb="234" eb="236">
      <t>ボウハン</t>
    </rPh>
    <rPh sb="239" eb="241">
      <t>セッチ</t>
    </rPh>
    <rPh sb="241" eb="243">
      <t>イチ</t>
    </rPh>
    <rPh sb="247" eb="249">
      <t>シュウゴウ</t>
    </rPh>
    <rPh sb="255" eb="257">
      <t>セツビ</t>
    </rPh>
    <rPh sb="258" eb="261">
      <t>フウジョシツ</t>
    </rPh>
    <rPh sb="261" eb="262">
      <t>ナイ</t>
    </rPh>
    <rPh sb="293" eb="295">
      <t>ナイカン</t>
    </rPh>
    <rPh sb="296" eb="298">
      <t>ガイカン</t>
    </rPh>
    <rPh sb="305" eb="307">
      <t>タイオウ</t>
    </rPh>
    <rPh sb="308" eb="310">
      <t>カクニン</t>
    </rPh>
    <rPh sb="310" eb="311">
      <t>ヨウ</t>
    </rPh>
    <rPh sb="312" eb="314">
      <t>ソウサ</t>
    </rPh>
    <rPh sb="314" eb="315">
      <t>バン</t>
    </rPh>
    <rPh sb="316" eb="317">
      <t>ウツ</t>
    </rPh>
    <rPh sb="328" eb="330">
      <t>ナイブ</t>
    </rPh>
    <rPh sb="330" eb="332">
      <t>カイダン</t>
    </rPh>
    <rPh sb="333" eb="335">
      <t>ガイブ</t>
    </rPh>
    <rPh sb="335" eb="337">
      <t>カイダン</t>
    </rPh>
    <rPh sb="338" eb="340">
      <t>テス</t>
    </rPh>
    <rPh sb="349" eb="351">
      <t>セッチ</t>
    </rPh>
    <rPh sb="351" eb="353">
      <t>ジョウキョウ</t>
    </rPh>
    <rPh sb="358" eb="360">
      <t>キョウヨウ</t>
    </rPh>
    <rPh sb="360" eb="362">
      <t>ロウカ</t>
    </rPh>
    <rPh sb="366" eb="368">
      <t>オクジョウ</t>
    </rPh>
    <rPh sb="368" eb="370">
      <t>リョッカ</t>
    </rPh>
    <rPh sb="371" eb="374">
      <t>タイヨウコウ</t>
    </rPh>
    <rPh sb="374" eb="376">
      <t>ハツデン</t>
    </rPh>
    <rPh sb="379" eb="381">
      <t>バアイ</t>
    </rPh>
    <phoneticPr fontId="3"/>
  </si>
  <si>
    <t>(メモ欄）</t>
    <rPh sb="3" eb="4">
      <t>ラン</t>
    </rPh>
    <phoneticPr fontId="3"/>
  </si>
  <si>
    <t>※番号欄のオレンジ色は必須項目、緑色は任意の項目です。
　確認欄とメモ欄には自由に書き込みを行うことができます。</t>
    <rPh sb="1" eb="3">
      <t>バンゴウ</t>
    </rPh>
    <rPh sb="3" eb="4">
      <t>ラン</t>
    </rPh>
    <rPh sb="9" eb="10">
      <t>イロ</t>
    </rPh>
    <rPh sb="11" eb="13">
      <t>ヒッス</t>
    </rPh>
    <rPh sb="13" eb="15">
      <t>コウモク</t>
    </rPh>
    <rPh sb="16" eb="18">
      <t>ミドリイロ</t>
    </rPh>
    <rPh sb="19" eb="21">
      <t>ニンイ</t>
    </rPh>
    <rPh sb="22" eb="24">
      <t>コウモク</t>
    </rPh>
    <rPh sb="29" eb="31">
      <t>カクニン</t>
    </rPh>
    <rPh sb="31" eb="32">
      <t>ラン</t>
    </rPh>
    <rPh sb="35" eb="36">
      <t>ラン</t>
    </rPh>
    <rPh sb="38" eb="40">
      <t>ジユウ</t>
    </rPh>
    <rPh sb="41" eb="42">
      <t>カ</t>
    </rPh>
    <rPh sb="43" eb="44">
      <t>コ</t>
    </rPh>
    <rPh sb="46" eb="47">
      <t>オコナ</t>
    </rPh>
    <phoneticPr fontId="3"/>
  </si>
  <si>
    <t>・電気水データシートと本シートに入力を行うと、下部に簡易評価結果が表示されます。</t>
    <rPh sb="1" eb="3">
      <t>デンキ</t>
    </rPh>
    <rPh sb="3" eb="4">
      <t>ミズ</t>
    </rPh>
    <rPh sb="11" eb="12">
      <t>ホン</t>
    </rPh>
    <rPh sb="16" eb="18">
      <t>ニュウリョク</t>
    </rPh>
    <rPh sb="19" eb="20">
      <t>オコナ</t>
    </rPh>
    <rPh sb="23" eb="25">
      <t>カブ</t>
    </rPh>
    <rPh sb="26" eb="28">
      <t>カンイ</t>
    </rPh>
    <rPh sb="28" eb="30">
      <t>ヒョウカ</t>
    </rPh>
    <rPh sb="30" eb="32">
      <t>ケッカ</t>
    </rPh>
    <rPh sb="33" eb="35">
      <t>ヒョウジ</t>
    </rPh>
    <phoneticPr fontId="3"/>
  </si>
  <si>
    <t>・以下の水色セルに入力を行ってください。灰色部分は自動計算または自動転記される箇所です。</t>
    <rPh sb="1" eb="3">
      <t>イカ</t>
    </rPh>
    <rPh sb="4" eb="6">
      <t>ミズイロ</t>
    </rPh>
    <rPh sb="9" eb="11">
      <t>ニュウリョク</t>
    </rPh>
    <rPh sb="12" eb="13">
      <t>オコナ</t>
    </rPh>
    <rPh sb="20" eb="22">
      <t>ハイイロ</t>
    </rPh>
    <rPh sb="22" eb="24">
      <t>ブブン</t>
    </rPh>
    <rPh sb="25" eb="27">
      <t>ジドウ</t>
    </rPh>
    <rPh sb="27" eb="29">
      <t>ケイサン</t>
    </rPh>
    <rPh sb="32" eb="34">
      <t>ジドウ</t>
    </rPh>
    <rPh sb="34" eb="36">
      <t>テンキ</t>
    </rPh>
    <rPh sb="39" eb="41">
      <t>カショ</t>
    </rPh>
    <phoneticPr fontId="3"/>
  </si>
  <si>
    <t>集合住宅(2024年版対応) v1.1</t>
    <rPh sb="0" eb="2">
      <t>シュウゴウ</t>
    </rPh>
    <rPh sb="2" eb="4">
      <t>ジュウタク</t>
    </rPh>
    <rPh sb="9" eb="11">
      <t>ネンバン</t>
    </rPh>
    <rPh sb="11" eb="13">
      <t>タイオウ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</si>
</sst>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Red]\-#,##0.0"/>
    <numFmt numFmtId="177" formatCode="#,##0.0_ ;[Red]\-#,##0.0\ "/>
  </numFmts>
  <fonts count="23">
    <font>
      <sz val="11"/>
      <color theme="1"/>
      <name val="Yu Gothic"/>
      <family val="2"/>
      <scheme val="minor"/>
    </font>
    <font>
      <sz val="11"/>
      <color theme="1"/>
      <name val="Yu Gothic"/>
      <family val="2"/>
      <charset val="128"/>
      <scheme val="minor"/>
    </font>
    <font>
      <sz val="11"/>
      <color theme="1"/>
      <name val="Yu Gothic"/>
      <family val="2"/>
      <scheme val="minor"/>
    </font>
    <font>
      <sz val="6"/>
      <name val="Yu Gothic"/>
      <family val="3"/>
      <charset val="128"/>
      <scheme val="minor"/>
    </font>
    <font>
      <b/>
      <sz val="10"/>
      <color theme="1"/>
      <name val="Meiryo UI"/>
      <family val="3"/>
      <charset val="128"/>
    </font>
    <font>
      <sz val="10"/>
      <color theme="1"/>
      <name val="Meiryo UI"/>
      <family val="3"/>
      <charset val="128"/>
    </font>
    <font>
      <sz val="10"/>
      <color rgb="FFFF0000"/>
      <name val="Meiryo UI"/>
      <family val="3"/>
      <charset val="128"/>
    </font>
    <font>
      <sz val="9"/>
      <color theme="1"/>
      <name val="Meiryo UI"/>
      <family val="3"/>
      <charset val="128"/>
    </font>
    <font>
      <sz val="9"/>
      <color rgb="FFFF0000"/>
      <name val="Meiryo UI"/>
      <family val="3"/>
      <charset val="128"/>
    </font>
    <font>
      <b/>
      <sz val="10"/>
      <name val="Meiryo UI"/>
      <family val="3"/>
      <charset val="128"/>
    </font>
    <font>
      <b/>
      <sz val="10"/>
      <color rgb="FFFF0000"/>
      <name val="Meiryo UI"/>
      <family val="3"/>
      <charset val="128"/>
    </font>
    <font>
      <sz val="11"/>
      <color theme="1"/>
      <name val="メイリオ"/>
      <family val="3"/>
      <charset val="128"/>
    </font>
    <font>
      <sz val="9"/>
      <name val="Meiryo UI"/>
      <family val="3"/>
      <charset val="128"/>
    </font>
    <font>
      <sz val="11"/>
      <name val="メイリオ"/>
      <family val="3"/>
      <charset val="128"/>
    </font>
    <font>
      <b/>
      <sz val="11"/>
      <name val="メイリオ"/>
      <family val="3"/>
      <charset val="128"/>
    </font>
    <font>
      <b/>
      <sz val="11"/>
      <color theme="1"/>
      <name val="メイリオ"/>
      <family val="3"/>
      <charset val="128"/>
    </font>
    <font>
      <sz val="11"/>
      <color theme="1"/>
      <name val="Meiryo UI"/>
      <family val="3"/>
      <charset val="128"/>
    </font>
    <font>
      <sz val="10"/>
      <color theme="1"/>
      <name val="メイリオ"/>
      <family val="3"/>
      <charset val="128"/>
    </font>
    <font>
      <sz val="11"/>
      <color rgb="FFFF0000"/>
      <name val="メイリオ"/>
      <family val="3"/>
      <charset val="128"/>
    </font>
    <font>
      <b/>
      <sz val="11"/>
      <color theme="1"/>
      <name val="Meiryo UI"/>
      <family val="3"/>
      <charset val="128"/>
    </font>
    <font>
      <sz val="10"/>
      <name val="Meiryo UI"/>
      <family val="3"/>
      <charset val="128"/>
    </font>
    <font>
      <sz val="10"/>
      <color rgb="FFFF0000"/>
      <name val="メイリオ"/>
      <family val="3"/>
      <charset val="128"/>
    </font>
    <font>
      <u/>
      <sz val="11"/>
      <color theme="1"/>
      <name val="Meiryo UI"/>
      <family val="3"/>
      <charset val="128"/>
    </font>
  </fonts>
  <fills count="12">
    <fill>
      <patternFill patternType="none"/>
    </fill>
    <fill>
      <patternFill patternType="gray125"/>
    </fill>
    <fill>
      <patternFill patternType="solid">
        <fgColor theme="8" tint="0.59999389629810485"/>
        <bgColor indexed="64"/>
      </patternFill>
    </fill>
    <fill>
      <patternFill patternType="solid">
        <fgColor theme="7"/>
        <bgColor indexed="64"/>
      </patternFill>
    </fill>
    <fill>
      <patternFill patternType="solid">
        <fgColor theme="9" tint="0.59999389629810485"/>
        <bgColor indexed="64"/>
      </patternFill>
    </fill>
    <fill>
      <patternFill patternType="solid">
        <fgColor rgb="FFFFC000"/>
        <bgColor indexed="64"/>
      </patternFill>
    </fill>
    <fill>
      <patternFill patternType="solid">
        <fgColor rgb="FFCCFFFF"/>
        <bgColor indexed="64"/>
      </patternFill>
    </fill>
    <fill>
      <patternFill patternType="solid">
        <fgColor theme="7" tint="0.79998168889431442"/>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theme="7" tint="0.59999389629810485"/>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s>
  <cellStyleXfs count="3">
    <xf numFmtId="0" fontId="0" fillId="0" borderId="0"/>
    <xf numFmtId="38" fontId="2" fillId="0" borderId="0" applyFont="0" applyFill="0" applyBorder="0" applyAlignment="0" applyProtection="0">
      <alignment vertical="center"/>
    </xf>
    <xf numFmtId="0" fontId="1" fillId="0" borderId="0">
      <alignment vertical="center"/>
    </xf>
  </cellStyleXfs>
  <cellXfs count="184">
    <xf numFmtId="0" fontId="0" fillId="0" borderId="0" xfId="0"/>
    <xf numFmtId="0" fontId="4" fillId="0" borderId="0" xfId="0" applyFont="1"/>
    <xf numFmtId="0" fontId="4" fillId="0" borderId="0" xfId="0" applyFont="1" applyAlignment="1">
      <alignment horizontal="left"/>
    </xf>
    <xf numFmtId="0" fontId="5" fillId="0" borderId="0" xfId="0" applyFont="1"/>
    <xf numFmtId="0" fontId="4" fillId="0" borderId="0" xfId="2" applyFont="1">
      <alignment vertical="center"/>
    </xf>
    <xf numFmtId="0" fontId="6" fillId="0" borderId="0" xfId="0" applyFont="1"/>
    <xf numFmtId="0" fontId="4" fillId="0" borderId="0" xfId="2" applyFont="1" applyAlignment="1">
      <alignment vertical="center" shrinkToFit="1"/>
    </xf>
    <xf numFmtId="0" fontId="5" fillId="0" borderId="0" xfId="2" applyFont="1">
      <alignment vertical="center"/>
    </xf>
    <xf numFmtId="0" fontId="4" fillId="0" borderId="0" xfId="0" applyFont="1" applyAlignment="1">
      <alignment horizontal="right"/>
    </xf>
    <xf numFmtId="40" fontId="4" fillId="0" borderId="0" xfId="1" applyNumberFormat="1" applyFont="1" applyFill="1" applyBorder="1" applyAlignment="1"/>
    <xf numFmtId="0" fontId="5" fillId="0" borderId="0" xfId="0" applyFont="1" applyAlignment="1">
      <alignment horizontal="right"/>
    </xf>
    <xf numFmtId="176" fontId="4" fillId="0" borderId="0" xfId="1" applyNumberFormat="1" applyFont="1" applyFill="1" applyBorder="1" applyAlignment="1"/>
    <xf numFmtId="38" fontId="4" fillId="0" borderId="0" xfId="0" applyNumberFormat="1" applyFont="1"/>
    <xf numFmtId="40" fontId="4" fillId="0" borderId="0" xfId="0" applyNumberFormat="1" applyFont="1"/>
    <xf numFmtId="0" fontId="7" fillId="6" borderId="1" xfId="2" applyFont="1" applyFill="1" applyBorder="1" applyAlignment="1">
      <alignment horizontal="left" vertical="center" shrinkToFit="1"/>
    </xf>
    <xf numFmtId="0" fontId="7" fillId="7" borderId="1" xfId="2" applyFont="1" applyFill="1" applyBorder="1" applyAlignment="1">
      <alignment horizontal="left" vertical="center" wrapText="1" shrinkToFit="1"/>
    </xf>
    <xf numFmtId="40" fontId="4" fillId="0" borderId="0" xfId="1" applyNumberFormat="1" applyFont="1" applyFill="1" applyBorder="1" applyAlignment="1">
      <alignment vertical="center" wrapText="1"/>
    </xf>
    <xf numFmtId="0" fontId="5" fillId="0" borderId="0" xfId="0" applyFont="1" applyAlignment="1">
      <alignment vertical="center"/>
    </xf>
    <xf numFmtId="40" fontId="5" fillId="0" borderId="0" xfId="1" applyNumberFormat="1" applyFont="1" applyFill="1" applyBorder="1" applyAlignment="1">
      <alignment vertical="center" wrapText="1"/>
    </xf>
    <xf numFmtId="177" fontId="5" fillId="0" borderId="0" xfId="0" applyNumberFormat="1" applyFont="1" applyAlignment="1">
      <alignment vertical="center"/>
    </xf>
    <xf numFmtId="0" fontId="11" fillId="0" borderId="0" xfId="0" applyFont="1"/>
    <xf numFmtId="0" fontId="11" fillId="9" borderId="0" xfId="0" applyFont="1" applyFill="1"/>
    <xf numFmtId="0" fontId="7" fillId="10" borderId="1" xfId="2" applyFont="1" applyFill="1" applyBorder="1" applyAlignment="1">
      <alignment horizontal="left" vertical="center" wrapText="1" shrinkToFit="1"/>
    </xf>
    <xf numFmtId="0" fontId="12" fillId="7" borderId="1" xfId="2" applyFont="1" applyFill="1" applyBorder="1" applyAlignment="1">
      <alignment horizontal="left" vertical="center" wrapText="1" shrinkToFit="1"/>
    </xf>
    <xf numFmtId="0" fontId="12" fillId="10" borderId="1" xfId="2" applyFont="1" applyFill="1" applyBorder="1" applyAlignment="1">
      <alignment horizontal="left" vertical="center" wrapText="1" shrinkToFit="1"/>
    </xf>
    <xf numFmtId="38" fontId="5" fillId="0" borderId="0" xfId="1" applyFont="1" applyFill="1" applyBorder="1" applyAlignment="1">
      <alignment horizontal="left" vertical="center" shrinkToFit="1"/>
    </xf>
    <xf numFmtId="38" fontId="5" fillId="0" borderId="0" xfId="1" applyFont="1" applyFill="1" applyBorder="1" applyAlignment="1">
      <alignment horizontal="left" vertical="center"/>
    </xf>
    <xf numFmtId="0" fontId="4" fillId="0" borderId="0" xfId="0" applyFont="1" applyAlignment="1">
      <alignment horizontal="right" vertical="center"/>
    </xf>
    <xf numFmtId="0" fontId="5" fillId="0" borderId="0" xfId="0" applyFont="1" applyAlignment="1">
      <alignment horizontal="right" vertical="center"/>
    </xf>
    <xf numFmtId="176" fontId="4" fillId="11" borderId="0" xfId="1" applyNumberFormat="1" applyFont="1" applyFill="1" applyAlignment="1">
      <alignment horizontal="center" vertical="center"/>
    </xf>
    <xf numFmtId="176" fontId="4" fillId="6" borderId="0" xfId="1" applyNumberFormat="1" applyFont="1" applyFill="1" applyAlignment="1">
      <alignment horizontal="center" vertical="center"/>
    </xf>
    <xf numFmtId="176" fontId="11" fillId="9" borderId="0" xfId="1" applyNumberFormat="1" applyFont="1" applyFill="1" applyAlignment="1"/>
    <xf numFmtId="40" fontId="11" fillId="9" borderId="0" xfId="1" applyNumberFormat="1" applyFont="1" applyFill="1" applyAlignment="1"/>
    <xf numFmtId="40" fontId="11" fillId="0" borderId="0" xfId="1" applyNumberFormat="1" applyFont="1" applyAlignment="1"/>
    <xf numFmtId="40" fontId="14" fillId="9" borderId="0" xfId="1" applyNumberFormat="1" applyFont="1" applyFill="1" applyAlignment="1"/>
    <xf numFmtId="176" fontId="15" fillId="9" borderId="0" xfId="1" applyNumberFormat="1" applyFont="1" applyFill="1" applyAlignment="1"/>
    <xf numFmtId="0" fontId="11" fillId="0" borderId="0" xfId="0" applyFont="1" applyAlignment="1">
      <alignment horizontal="center"/>
    </xf>
    <xf numFmtId="0" fontId="16" fillId="0" borderId="0" xfId="0" applyFont="1"/>
    <xf numFmtId="2" fontId="16" fillId="0" borderId="0" xfId="0" applyNumberFormat="1" applyFont="1"/>
    <xf numFmtId="40" fontId="11" fillId="0" borderId="0" xfId="1" applyNumberFormat="1" applyFont="1" applyFill="1" applyAlignment="1"/>
    <xf numFmtId="40" fontId="17" fillId="0" borderId="0" xfId="1" applyNumberFormat="1" applyFont="1" applyAlignment="1">
      <alignment horizontal="center"/>
    </xf>
    <xf numFmtId="0" fontId="15" fillId="0" borderId="0" xfId="0" applyFont="1"/>
    <xf numFmtId="0" fontId="11" fillId="9" borderId="0" xfId="0" applyFont="1" applyFill="1" applyAlignment="1">
      <alignment horizontal="center"/>
    </xf>
    <xf numFmtId="40" fontId="11" fillId="0" borderId="0" xfId="1" applyNumberFormat="1" applyFont="1" applyFill="1" applyAlignment="1">
      <alignment horizontal="center"/>
    </xf>
    <xf numFmtId="0" fontId="15" fillId="0" borderId="8" xfId="0" applyFont="1" applyBorder="1"/>
    <xf numFmtId="0" fontId="11" fillId="0" borderId="8" xfId="0" applyFont="1" applyBorder="1"/>
    <xf numFmtId="40" fontId="11" fillId="0" borderId="8" xfId="1" applyNumberFormat="1" applyFont="1" applyFill="1" applyBorder="1" applyAlignment="1">
      <alignment horizontal="center"/>
    </xf>
    <xf numFmtId="0" fontId="11" fillId="9" borderId="0" xfId="0" applyFont="1" applyFill="1" applyAlignment="1">
      <alignment horizontal="right"/>
    </xf>
    <xf numFmtId="40" fontId="11" fillId="0" borderId="8" xfId="1" applyNumberFormat="1" applyFont="1" applyBorder="1" applyAlignment="1"/>
    <xf numFmtId="40" fontId="11" fillId="0" borderId="8" xfId="1" applyNumberFormat="1" applyFont="1" applyFill="1" applyBorder="1" applyAlignment="1"/>
    <xf numFmtId="40" fontId="11" fillId="0" borderId="0" xfId="1" applyNumberFormat="1" applyFont="1" applyFill="1" applyBorder="1" applyAlignment="1"/>
    <xf numFmtId="0" fontId="11" fillId="0" borderId="0" xfId="0" applyFont="1" applyAlignment="1">
      <alignment horizontal="right"/>
    </xf>
    <xf numFmtId="0" fontId="11" fillId="0" borderId="0" xfId="0" applyFont="1" applyAlignment="1">
      <alignment horizontal="left"/>
    </xf>
    <xf numFmtId="0" fontId="19" fillId="0" borderId="0" xfId="0" applyFont="1"/>
    <xf numFmtId="0" fontId="20" fillId="7" borderId="1" xfId="2" applyFont="1" applyFill="1" applyBorder="1" applyAlignment="1">
      <alignment horizontal="center" vertical="center" wrapText="1"/>
    </xf>
    <xf numFmtId="0" fontId="20" fillId="0" borderId="1" xfId="2" applyFont="1" applyBorder="1" applyAlignment="1">
      <alignment horizontal="center" vertical="center" wrapText="1"/>
    </xf>
    <xf numFmtId="0" fontId="20" fillId="6" borderId="1" xfId="2" applyFont="1" applyFill="1" applyBorder="1" applyAlignment="1">
      <alignment horizontal="center" vertical="center" wrapText="1"/>
    </xf>
    <xf numFmtId="38" fontId="11" fillId="0" borderId="0" xfId="1" applyFont="1" applyAlignment="1">
      <alignment horizontal="right"/>
    </xf>
    <xf numFmtId="0" fontId="11" fillId="0" borderId="8" xfId="0" applyFont="1" applyBorder="1" applyAlignment="1">
      <alignment horizontal="right"/>
    </xf>
    <xf numFmtId="0" fontId="11" fillId="0" borderId="18" xfId="0" applyFont="1" applyBorder="1"/>
    <xf numFmtId="0" fontId="11" fillId="7" borderId="15" xfId="0" applyFont="1" applyFill="1" applyBorder="1" applyAlignment="1">
      <alignment horizontal="left"/>
    </xf>
    <xf numFmtId="0" fontId="11" fillId="7" borderId="5" xfId="0" applyFont="1" applyFill="1" applyBorder="1" applyAlignment="1">
      <alignment horizontal="center"/>
    </xf>
    <xf numFmtId="0" fontId="11" fillId="7" borderId="16" xfId="0" applyFont="1" applyFill="1" applyBorder="1"/>
    <xf numFmtId="0" fontId="11" fillId="7" borderId="18" xfId="0" applyFont="1" applyFill="1" applyBorder="1"/>
    <xf numFmtId="0" fontId="11" fillId="7" borderId="0" xfId="0" applyFont="1" applyFill="1"/>
    <xf numFmtId="0" fontId="11" fillId="7" borderId="19" xfId="0" applyFont="1" applyFill="1" applyBorder="1"/>
    <xf numFmtId="176" fontId="15" fillId="7" borderId="0" xfId="0" applyNumberFormat="1" applyFont="1" applyFill="1" applyAlignment="1">
      <alignment horizontal="center"/>
    </xf>
    <xf numFmtId="0" fontId="15" fillId="7" borderId="19" xfId="0" applyFont="1" applyFill="1" applyBorder="1"/>
    <xf numFmtId="0" fontId="15" fillId="7" borderId="0" xfId="0" applyFont="1" applyFill="1" applyAlignment="1">
      <alignment horizontal="center"/>
    </xf>
    <xf numFmtId="0" fontId="11" fillId="7" borderId="17" xfId="0" applyFont="1" applyFill="1" applyBorder="1"/>
    <xf numFmtId="0" fontId="18" fillId="7" borderId="8" xfId="0" applyFont="1" applyFill="1" applyBorder="1" applyAlignment="1">
      <alignment horizontal="center"/>
    </xf>
    <xf numFmtId="0" fontId="11" fillId="7" borderId="10" xfId="0" applyFont="1" applyFill="1" applyBorder="1"/>
    <xf numFmtId="0" fontId="17" fillId="0" borderId="0" xfId="0" applyFont="1"/>
    <xf numFmtId="0" fontId="17" fillId="0" borderId="0" xfId="0" applyFont="1" applyAlignment="1">
      <alignment horizontal="right"/>
    </xf>
    <xf numFmtId="176" fontId="11" fillId="9" borderId="0" xfId="1" applyNumberFormat="1" applyFont="1" applyFill="1" applyAlignment="1">
      <alignment horizontal="right"/>
    </xf>
    <xf numFmtId="0" fontId="11" fillId="2" borderId="0" xfId="0" applyFont="1" applyFill="1" applyAlignment="1">
      <alignment horizontal="center"/>
    </xf>
    <xf numFmtId="0" fontId="11" fillId="6" borderId="0" xfId="1" applyNumberFormat="1" applyFont="1" applyFill="1" applyAlignment="1" applyProtection="1">
      <protection locked="0"/>
    </xf>
    <xf numFmtId="40" fontId="11" fillId="6" borderId="0" xfId="1" applyNumberFormat="1" applyFont="1" applyFill="1" applyAlignment="1" applyProtection="1">
      <protection locked="0"/>
    </xf>
    <xf numFmtId="40" fontId="11" fillId="6" borderId="0" xfId="1" applyNumberFormat="1" applyFont="1" applyFill="1" applyAlignment="1" applyProtection="1">
      <alignment horizontal="center"/>
      <protection locked="0"/>
    </xf>
    <xf numFmtId="0" fontId="7" fillId="7" borderId="2" xfId="2" applyFont="1" applyFill="1" applyBorder="1" applyAlignment="1">
      <alignment horizontal="center" vertical="center" wrapText="1" shrinkToFit="1"/>
    </xf>
    <xf numFmtId="0" fontId="7" fillId="10" borderId="2" xfId="2" applyFont="1" applyFill="1" applyBorder="1" applyAlignment="1">
      <alignment horizontal="center" vertical="center" wrapText="1" shrinkToFit="1"/>
    </xf>
    <xf numFmtId="0" fontId="7" fillId="6" borderId="2" xfId="2" applyFont="1" applyFill="1" applyBorder="1" applyAlignment="1">
      <alignment horizontal="center" vertical="center" shrinkToFit="1"/>
    </xf>
    <xf numFmtId="0" fontId="4" fillId="8" borderId="4" xfId="2" applyFont="1" applyFill="1" applyBorder="1">
      <alignment vertical="center"/>
    </xf>
    <xf numFmtId="176" fontId="4" fillId="7" borderId="9" xfId="2" applyNumberFormat="1" applyFont="1" applyFill="1" applyBorder="1" applyAlignment="1">
      <alignment horizontal="center" vertical="center"/>
    </xf>
    <xf numFmtId="176" fontId="4" fillId="10" borderId="9" xfId="2" applyNumberFormat="1" applyFont="1" applyFill="1" applyBorder="1" applyAlignment="1">
      <alignment horizontal="center" vertical="center"/>
    </xf>
    <xf numFmtId="176" fontId="4" fillId="6" borderId="9" xfId="2" applyNumberFormat="1" applyFont="1" applyFill="1" applyBorder="1" applyAlignment="1">
      <alignment horizontal="center" vertical="center"/>
    </xf>
    <xf numFmtId="0" fontId="16" fillId="0" borderId="0" xfId="0" applyFont="1" applyAlignment="1">
      <alignment wrapText="1"/>
    </xf>
    <xf numFmtId="0" fontId="8" fillId="10" borderId="1" xfId="2" applyFont="1" applyFill="1" applyBorder="1" applyAlignment="1" applyProtection="1">
      <alignment horizontal="left" vertical="center" wrapText="1" shrinkToFit="1"/>
      <protection locked="0"/>
    </xf>
    <xf numFmtId="0" fontId="8" fillId="6" borderId="1" xfId="2" applyFont="1" applyFill="1" applyBorder="1" applyAlignment="1" applyProtection="1">
      <alignment horizontal="left" vertical="center" shrinkToFit="1"/>
      <protection locked="0"/>
    </xf>
    <xf numFmtId="176" fontId="4" fillId="7" borderId="20" xfId="1" applyNumberFormat="1" applyFont="1" applyFill="1" applyBorder="1" applyAlignment="1" applyProtection="1">
      <alignment horizontal="right" vertical="center" shrinkToFit="1"/>
      <protection locked="0"/>
    </xf>
    <xf numFmtId="176" fontId="4" fillId="7" borderId="21" xfId="1" applyNumberFormat="1" applyFont="1" applyFill="1" applyBorder="1" applyAlignment="1" applyProtection="1">
      <alignment horizontal="right" vertical="center" shrinkToFit="1"/>
      <protection locked="0"/>
    </xf>
    <xf numFmtId="176" fontId="4" fillId="7" borderId="22" xfId="1" applyNumberFormat="1" applyFont="1" applyFill="1" applyBorder="1" applyAlignment="1" applyProtection="1">
      <alignment horizontal="right" vertical="center" shrinkToFit="1"/>
      <protection locked="0"/>
    </xf>
    <xf numFmtId="176" fontId="4" fillId="10" borderId="23" xfId="1" applyNumberFormat="1" applyFont="1" applyFill="1" applyBorder="1" applyAlignment="1" applyProtection="1">
      <alignment horizontal="right" vertical="center" shrinkToFit="1"/>
      <protection locked="0"/>
    </xf>
    <xf numFmtId="176" fontId="4" fillId="10" borderId="1" xfId="1" applyNumberFormat="1" applyFont="1" applyFill="1" applyBorder="1" applyAlignment="1" applyProtection="1">
      <alignment horizontal="right" vertical="center" shrinkToFit="1"/>
      <protection locked="0"/>
    </xf>
    <xf numFmtId="176" fontId="4" fillId="10" borderId="24" xfId="1" applyNumberFormat="1" applyFont="1" applyFill="1" applyBorder="1" applyAlignment="1" applyProtection="1">
      <alignment horizontal="right" vertical="center" shrinkToFit="1"/>
      <protection locked="0"/>
    </xf>
    <xf numFmtId="176" fontId="9" fillId="6" borderId="25" xfId="1" applyNumberFormat="1" applyFont="1" applyFill="1" applyBorder="1" applyAlignment="1" applyProtection="1">
      <alignment vertical="center" shrinkToFit="1"/>
      <protection locked="0"/>
    </xf>
    <xf numFmtId="176" fontId="9" fillId="6" borderId="26" xfId="1" applyNumberFormat="1" applyFont="1" applyFill="1" applyBorder="1" applyAlignment="1" applyProtection="1">
      <alignment vertical="center" shrinkToFit="1"/>
      <protection locked="0"/>
    </xf>
    <xf numFmtId="176" fontId="9" fillId="6" borderId="27" xfId="1" applyNumberFormat="1" applyFont="1" applyFill="1" applyBorder="1" applyAlignment="1" applyProtection="1">
      <alignment vertical="center" shrinkToFit="1"/>
      <protection locked="0"/>
    </xf>
    <xf numFmtId="176" fontId="9" fillId="10" borderId="23" xfId="1" applyNumberFormat="1" applyFont="1" applyFill="1" applyBorder="1" applyAlignment="1" applyProtection="1">
      <alignment vertical="center" shrinkToFit="1"/>
      <protection locked="0"/>
    </xf>
    <xf numFmtId="176" fontId="9" fillId="10" borderId="1" xfId="1" applyNumberFormat="1" applyFont="1" applyFill="1" applyBorder="1" applyAlignment="1" applyProtection="1">
      <alignment vertical="center" shrinkToFit="1"/>
      <protection locked="0"/>
    </xf>
    <xf numFmtId="176" fontId="9" fillId="10" borderId="24" xfId="1" applyNumberFormat="1" applyFont="1" applyFill="1" applyBorder="1" applyAlignment="1" applyProtection="1">
      <alignment vertical="center" shrinkToFit="1"/>
      <protection locked="0"/>
    </xf>
    <xf numFmtId="0" fontId="6" fillId="6" borderId="0" xfId="0" applyFont="1" applyFill="1" applyAlignment="1" applyProtection="1">
      <alignment horizontal="center" vertical="center"/>
      <protection locked="0"/>
    </xf>
    <xf numFmtId="0" fontId="5" fillId="0" borderId="0" xfId="0" applyFont="1" applyAlignment="1">
      <alignment horizontal="right" vertical="top"/>
    </xf>
    <xf numFmtId="0" fontId="8" fillId="10" borderId="2" xfId="2" applyFont="1" applyFill="1" applyBorder="1" applyAlignment="1" applyProtection="1">
      <alignment horizontal="center" vertical="center" wrapText="1" shrinkToFit="1"/>
      <protection locked="0"/>
    </xf>
    <xf numFmtId="0" fontId="11" fillId="2" borderId="1" xfId="0" applyFont="1" applyFill="1" applyBorder="1" applyAlignment="1">
      <alignment horizontal="center"/>
    </xf>
    <xf numFmtId="0" fontId="11" fillId="3" borderId="4" xfId="0" applyFont="1" applyFill="1" applyBorder="1" applyAlignment="1">
      <alignment horizontal="center" vertical="top"/>
    </xf>
    <xf numFmtId="0" fontId="11" fillId="0" borderId="5" xfId="0" applyFont="1" applyBorder="1" applyAlignment="1">
      <alignment vertical="top"/>
    </xf>
    <xf numFmtId="0" fontId="11" fillId="3" borderId="6" xfId="0" applyFont="1" applyFill="1" applyBorder="1" applyAlignment="1">
      <alignment horizontal="center" vertical="top"/>
    </xf>
    <xf numFmtId="0" fontId="11" fillId="0" borderId="0" xfId="0" applyFont="1" applyAlignment="1">
      <alignment vertical="top"/>
    </xf>
    <xf numFmtId="0" fontId="11" fillId="0" borderId="11" xfId="0" applyFont="1" applyBorder="1" applyAlignment="1">
      <alignment vertical="top"/>
    </xf>
    <xf numFmtId="0" fontId="11" fillId="3" borderId="7" xfId="0" applyFont="1" applyFill="1" applyBorder="1" applyAlignment="1">
      <alignment horizontal="center" vertical="top"/>
    </xf>
    <xf numFmtId="0" fontId="11" fillId="0" borderId="8" xfId="0" applyFont="1" applyBorder="1" applyAlignment="1">
      <alignment vertical="top"/>
    </xf>
    <xf numFmtId="0" fontId="13" fillId="0" borderId="13" xfId="0" applyFont="1" applyBorder="1" applyAlignment="1">
      <alignment vertical="top"/>
    </xf>
    <xf numFmtId="0" fontId="11" fillId="3" borderId="1" xfId="0" applyFont="1" applyFill="1" applyBorder="1" applyAlignment="1">
      <alignment horizontal="center" vertical="top"/>
    </xf>
    <xf numFmtId="0" fontId="11" fillId="0" borderId="3" xfId="0" applyFont="1" applyBorder="1" applyAlignment="1">
      <alignment vertical="top"/>
    </xf>
    <xf numFmtId="0" fontId="13" fillId="0" borderId="5" xfId="0" applyFont="1" applyBorder="1" applyAlignment="1">
      <alignment vertical="top"/>
    </xf>
    <xf numFmtId="0" fontId="11" fillId="0" borderId="17" xfId="0" applyFont="1" applyBorder="1" applyAlignment="1">
      <alignment horizontal="left" vertical="top" wrapText="1"/>
    </xf>
    <xf numFmtId="0" fontId="11" fillId="0" borderId="10" xfId="0" applyFont="1" applyBorder="1" applyAlignment="1">
      <alignment horizontal="left" vertical="top" wrapText="1"/>
    </xf>
    <xf numFmtId="0" fontId="13" fillId="3" borderId="1" xfId="0" applyFont="1" applyFill="1" applyBorder="1" applyAlignment="1">
      <alignment horizontal="center" vertical="top"/>
    </xf>
    <xf numFmtId="0" fontId="11" fillId="4" borderId="4" xfId="0" applyFont="1" applyFill="1" applyBorder="1" applyAlignment="1">
      <alignment horizontal="center" vertical="top"/>
    </xf>
    <xf numFmtId="0" fontId="11" fillId="4" borderId="7" xfId="0" applyFont="1" applyFill="1" applyBorder="1" applyAlignment="1">
      <alignment horizontal="center" vertical="top"/>
    </xf>
    <xf numFmtId="0" fontId="11" fillId="0" borderId="8" xfId="0" applyFont="1" applyBorder="1" applyAlignment="1">
      <alignment horizontal="left" vertical="top" wrapText="1"/>
    </xf>
    <xf numFmtId="0" fontId="11" fillId="4" borderId="1" xfId="0" applyFont="1" applyFill="1" applyBorder="1" applyAlignment="1">
      <alignment horizontal="center"/>
    </xf>
    <xf numFmtId="0" fontId="11" fillId="0" borderId="3" xfId="0" applyFont="1" applyBorder="1"/>
    <xf numFmtId="0" fontId="11" fillId="5" borderId="4" xfId="0" applyFont="1" applyFill="1" applyBorder="1" applyAlignment="1">
      <alignment horizontal="center" vertical="top"/>
    </xf>
    <xf numFmtId="0" fontId="11" fillId="5" borderId="7" xfId="0" applyFont="1" applyFill="1" applyBorder="1" applyAlignment="1">
      <alignment horizontal="center" vertical="top"/>
    </xf>
    <xf numFmtId="0" fontId="11" fillId="4" borderId="1" xfId="0" applyFont="1" applyFill="1" applyBorder="1" applyAlignment="1">
      <alignment horizontal="center" vertical="top"/>
    </xf>
    <xf numFmtId="0" fontId="13" fillId="4" borderId="4" xfId="0" applyFont="1" applyFill="1" applyBorder="1" applyAlignment="1">
      <alignment horizontal="center" vertical="top"/>
    </xf>
    <xf numFmtId="0" fontId="13" fillId="4" borderId="7" xfId="0" applyFont="1" applyFill="1" applyBorder="1" applyAlignment="1">
      <alignment horizontal="center" vertical="top"/>
    </xf>
    <xf numFmtId="0" fontId="13" fillId="0" borderId="17" xfId="0" applyFont="1" applyBorder="1" applyAlignment="1">
      <alignment horizontal="left" vertical="top" wrapText="1"/>
    </xf>
    <xf numFmtId="0" fontId="13" fillId="0" borderId="10" xfId="0" applyFont="1" applyBorder="1" applyAlignment="1">
      <alignment horizontal="left" vertical="top" wrapText="1"/>
    </xf>
    <xf numFmtId="0" fontId="13" fillId="4" borderId="17" xfId="0" applyFont="1" applyFill="1" applyBorder="1" applyAlignment="1">
      <alignment horizontal="center" vertical="top"/>
    </xf>
    <xf numFmtId="0" fontId="13" fillId="4" borderId="2" xfId="0" applyFont="1" applyFill="1" applyBorder="1" applyAlignment="1">
      <alignment horizontal="center" vertical="top"/>
    </xf>
    <xf numFmtId="0" fontId="13" fillId="3" borderId="2" xfId="0" applyFont="1" applyFill="1" applyBorder="1" applyAlignment="1">
      <alignment horizontal="center" vertical="top"/>
    </xf>
    <xf numFmtId="0" fontId="11" fillId="0" borderId="1" xfId="0" applyFont="1" applyBorder="1" applyAlignment="1">
      <alignment horizontal="center"/>
    </xf>
    <xf numFmtId="0" fontId="11" fillId="2" borderId="1" xfId="0" applyFont="1" applyFill="1" applyBorder="1" applyAlignment="1" applyProtection="1">
      <alignment horizontal="center"/>
      <protection locked="0"/>
    </xf>
    <xf numFmtId="0" fontId="0" fillId="0" borderId="0" xfId="0" applyProtection="1">
      <protection locked="0"/>
    </xf>
    <xf numFmtId="0" fontId="11" fillId="0" borderId="4" xfId="0" applyFont="1" applyBorder="1" applyAlignment="1" applyProtection="1">
      <alignment vertical="top"/>
      <protection locked="0"/>
    </xf>
    <xf numFmtId="0" fontId="11" fillId="0" borderId="12" xfId="0" applyFont="1" applyBorder="1" applyAlignment="1" applyProtection="1">
      <alignment horizontal="center" vertical="top"/>
      <protection locked="0"/>
    </xf>
    <xf numFmtId="0" fontId="11" fillId="0" borderId="14" xfId="0" applyFont="1" applyBorder="1" applyAlignment="1" applyProtection="1">
      <alignment horizontal="center" vertical="top"/>
      <protection locked="0"/>
    </xf>
    <xf numFmtId="0" fontId="11" fillId="0" borderId="1" xfId="0" applyFont="1" applyBorder="1" applyAlignment="1" applyProtection="1">
      <alignment vertical="top"/>
      <protection locked="0"/>
    </xf>
    <xf numFmtId="0" fontId="11" fillId="0" borderId="4" xfId="0" applyFont="1" applyBorder="1" applyAlignment="1" applyProtection="1">
      <alignment horizontal="center" vertical="center" shrinkToFit="1"/>
      <protection locked="0"/>
    </xf>
    <xf numFmtId="0" fontId="11" fillId="0" borderId="7" xfId="0" applyFont="1" applyBorder="1" applyAlignment="1" applyProtection="1">
      <alignment vertical="top"/>
      <protection locked="0"/>
    </xf>
    <xf numFmtId="0" fontId="11" fillId="0" borderId="1" xfId="0" applyFont="1" applyBorder="1" applyProtection="1">
      <protection locked="0"/>
    </xf>
    <xf numFmtId="0" fontId="11" fillId="0" borderId="10" xfId="0" applyFont="1" applyBorder="1" applyAlignment="1" applyProtection="1">
      <alignment vertical="top"/>
      <protection locked="0"/>
    </xf>
    <xf numFmtId="0" fontId="11" fillId="0" borderId="9" xfId="0" applyFont="1" applyBorder="1" applyAlignment="1" applyProtection="1">
      <alignment vertical="top"/>
      <protection locked="0"/>
    </xf>
    <xf numFmtId="0" fontId="11" fillId="0" borderId="0" xfId="0" applyFont="1" applyProtection="1">
      <protection locked="0"/>
    </xf>
    <xf numFmtId="0" fontId="11" fillId="0" borderId="0" xfId="0" applyFont="1" applyAlignment="1" applyProtection="1">
      <alignment horizontal="center"/>
      <protection locked="0"/>
    </xf>
    <xf numFmtId="0" fontId="6" fillId="0" borderId="0" xfId="0" applyFont="1" applyAlignment="1" applyProtection="1">
      <alignment horizontal="center" vertical="center"/>
      <protection locked="0"/>
    </xf>
    <xf numFmtId="0" fontId="11" fillId="0" borderId="1" xfId="0" applyFont="1" applyBorder="1" applyAlignment="1">
      <alignment horizontal="left" vertical="top"/>
    </xf>
    <xf numFmtId="0" fontId="11" fillId="0" borderId="0" xfId="0" applyFont="1" applyAlignment="1">
      <alignment horizontal="left" vertical="top" wrapText="1"/>
    </xf>
    <xf numFmtId="0" fontId="11" fillId="2" borderId="2" xfId="0" applyFont="1" applyFill="1" applyBorder="1" applyAlignment="1">
      <alignment horizontal="center"/>
    </xf>
    <xf numFmtId="0" fontId="11" fillId="2" borderId="3" xfId="0" applyFont="1" applyFill="1" applyBorder="1" applyAlignment="1">
      <alignment horizontal="center"/>
    </xf>
    <xf numFmtId="0" fontId="11" fillId="0" borderId="15" xfId="0" applyFont="1" applyBorder="1" applyAlignment="1">
      <alignment horizontal="left" vertical="top" wrapText="1"/>
    </xf>
    <xf numFmtId="0" fontId="11" fillId="0" borderId="16" xfId="0" applyFont="1" applyBorder="1" applyAlignment="1">
      <alignment horizontal="left" vertical="top" wrapText="1"/>
    </xf>
    <xf numFmtId="0" fontId="13" fillId="0" borderId="15" xfId="0" applyFont="1" applyBorder="1" applyAlignment="1">
      <alignment horizontal="left" vertical="top" wrapText="1"/>
    </xf>
    <xf numFmtId="0" fontId="13" fillId="0" borderId="16" xfId="0" applyFont="1" applyBorder="1" applyAlignment="1">
      <alignment horizontal="left" vertical="top" wrapText="1"/>
    </xf>
    <xf numFmtId="0" fontId="13" fillId="0" borderId="2" xfId="0" applyFont="1" applyBorder="1" applyAlignment="1">
      <alignment horizontal="left" vertical="top" wrapText="1"/>
    </xf>
    <xf numFmtId="0" fontId="13" fillId="0" borderId="9" xfId="0" applyFont="1" applyBorder="1" applyAlignment="1">
      <alignment horizontal="left" vertical="top" wrapText="1"/>
    </xf>
    <xf numFmtId="0" fontId="11" fillId="0" borderId="8" xfId="0" applyFont="1" applyBorder="1" applyAlignment="1">
      <alignment horizontal="left" vertical="top" wrapText="1"/>
    </xf>
    <xf numFmtId="0" fontId="11" fillId="0" borderId="2" xfId="0" applyFont="1" applyBorder="1" applyAlignment="1">
      <alignment horizontal="left" vertical="top" wrapText="1"/>
    </xf>
    <xf numFmtId="0" fontId="11" fillId="0" borderId="9" xfId="0" applyFont="1" applyBorder="1" applyAlignment="1">
      <alignment horizontal="left" vertical="top" wrapText="1"/>
    </xf>
    <xf numFmtId="0" fontId="11" fillId="0" borderId="16" xfId="0" applyFont="1" applyBorder="1" applyAlignment="1">
      <alignment horizontal="left" vertical="top"/>
    </xf>
    <xf numFmtId="0" fontId="16" fillId="0" borderId="0" xfId="0" applyFont="1" applyAlignment="1">
      <alignment horizontal="left" vertical="center" wrapText="1"/>
    </xf>
    <xf numFmtId="0" fontId="10" fillId="8" borderId="17" xfId="2" applyFont="1" applyFill="1" applyBorder="1" applyAlignment="1" applyProtection="1">
      <alignment horizontal="center" vertical="center"/>
      <protection locked="0"/>
    </xf>
    <xf numFmtId="0" fontId="10" fillId="8" borderId="8" xfId="2" applyFont="1" applyFill="1" applyBorder="1" applyAlignment="1" applyProtection="1">
      <alignment horizontal="center" vertical="center"/>
      <protection locked="0"/>
    </xf>
    <xf numFmtId="0" fontId="10" fillId="8" borderId="10" xfId="2" applyFont="1" applyFill="1" applyBorder="1" applyAlignment="1" applyProtection="1">
      <alignment horizontal="center" vertical="center"/>
      <protection locked="0"/>
    </xf>
    <xf numFmtId="0" fontId="4" fillId="8" borderId="4" xfId="2" applyFont="1" applyFill="1" applyBorder="1" applyAlignment="1">
      <alignment horizontal="center" vertical="center" wrapText="1"/>
    </xf>
    <xf numFmtId="0" fontId="4" fillId="8" borderId="7" xfId="2" applyFont="1" applyFill="1" applyBorder="1" applyAlignment="1">
      <alignment horizontal="center" vertical="center" wrapText="1"/>
    </xf>
    <xf numFmtId="0" fontId="4" fillId="8" borderId="4" xfId="2" applyFont="1" applyFill="1" applyBorder="1" applyAlignment="1">
      <alignment horizontal="center" vertical="center"/>
    </xf>
    <xf numFmtId="0" fontId="4" fillId="8" borderId="7" xfId="2" applyFont="1" applyFill="1" applyBorder="1" applyAlignment="1">
      <alignment horizontal="center" vertical="center"/>
    </xf>
    <xf numFmtId="0" fontId="4" fillId="0" borderId="0" xfId="0" applyFont="1" applyAlignment="1">
      <alignment horizontal="center" wrapText="1"/>
    </xf>
    <xf numFmtId="0" fontId="4" fillId="8" borderId="1" xfId="2" applyFont="1" applyFill="1" applyBorder="1" applyAlignment="1">
      <alignment horizontal="center" vertical="center"/>
    </xf>
    <xf numFmtId="0" fontId="4" fillId="8" borderId="1" xfId="2" applyFont="1" applyFill="1" applyBorder="1" applyAlignment="1">
      <alignment horizontal="center" vertical="center" wrapText="1"/>
    </xf>
    <xf numFmtId="0" fontId="10" fillId="8" borderId="2" xfId="2" applyFont="1" applyFill="1" applyBorder="1" applyAlignment="1" applyProtection="1">
      <alignment horizontal="center" vertical="center"/>
      <protection locked="0"/>
    </xf>
    <xf numFmtId="0" fontId="10" fillId="8" borderId="3" xfId="2" applyFont="1" applyFill="1" applyBorder="1" applyAlignment="1" applyProtection="1">
      <alignment horizontal="center" vertical="center"/>
      <protection locked="0"/>
    </xf>
    <xf numFmtId="0" fontId="10" fillId="8" borderId="9" xfId="2" applyFont="1" applyFill="1" applyBorder="1" applyAlignment="1" applyProtection="1">
      <alignment horizontal="center" vertical="center"/>
      <protection locked="0"/>
    </xf>
    <xf numFmtId="0" fontId="10" fillId="8" borderId="1" xfId="2" applyFont="1" applyFill="1" applyBorder="1" applyAlignment="1" applyProtection="1">
      <alignment horizontal="center" vertical="center" wrapText="1"/>
      <protection locked="0"/>
    </xf>
    <xf numFmtId="0" fontId="4" fillId="0" borderId="0" xfId="2" applyFont="1" applyAlignment="1">
      <alignment horizontal="center" vertical="center"/>
    </xf>
    <xf numFmtId="176" fontId="4" fillId="0" borderId="0" xfId="1" applyNumberFormat="1" applyFont="1" applyFill="1" applyBorder="1" applyAlignment="1">
      <alignment horizontal="center" vertical="center"/>
    </xf>
    <xf numFmtId="40" fontId="4" fillId="0" borderId="0" xfId="1" applyNumberFormat="1" applyFont="1" applyFill="1" applyBorder="1" applyAlignment="1">
      <alignment horizontal="center" vertical="center"/>
    </xf>
    <xf numFmtId="0" fontId="4" fillId="0" borderId="0" xfId="0" applyFont="1" applyAlignment="1">
      <alignment horizontal="left" vertical="center" wrapText="1"/>
    </xf>
    <xf numFmtId="0" fontId="21" fillId="0" borderId="18" xfId="0" applyFont="1" applyBorder="1" applyAlignment="1">
      <alignment horizontal="center" wrapText="1"/>
    </xf>
    <xf numFmtId="0" fontId="21" fillId="0" borderId="0" xfId="0" applyFont="1" applyAlignment="1">
      <alignment horizontal="center" wrapText="1"/>
    </xf>
  </cellXfs>
  <cellStyles count="3">
    <cellStyle name="桁区切り" xfId="1" builtinId="6"/>
    <cellStyle name="標準" xfId="0" builtinId="0"/>
    <cellStyle name="標準 3" xfId="2" xr:uid="{A7E29D91-C133-4FFD-9538-F0416C71643F}"/>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41"/>
  <sheetViews>
    <sheetView showGridLines="0" tabSelected="1" workbookViewId="0">
      <selection activeCell="D10" sqref="D10"/>
    </sheetView>
  </sheetViews>
  <sheetFormatPr defaultRowHeight="18.75"/>
  <cols>
    <col min="1" max="1" width="5.5" customWidth="1"/>
    <col min="2" max="2" width="4.125" customWidth="1"/>
    <col min="3" max="3" width="87" customWidth="1"/>
    <col min="4" max="4" width="11.75" customWidth="1"/>
    <col min="5" max="5" width="39.125" customWidth="1"/>
  </cols>
  <sheetData>
    <row r="1" spans="1:5" ht="19.5">
      <c r="A1" s="20"/>
      <c r="B1" s="20"/>
      <c r="C1" s="20"/>
      <c r="D1" s="73" t="s">
        <v>160</v>
      </c>
    </row>
    <row r="2" spans="1:5" ht="19.5">
      <c r="A2" s="20"/>
      <c r="B2" s="20"/>
      <c r="C2" s="20"/>
      <c r="D2" s="73" t="s">
        <v>186</v>
      </c>
    </row>
    <row r="3" spans="1:5" ht="19.5">
      <c r="A3" s="41" t="s">
        <v>18</v>
      </c>
      <c r="B3" s="20"/>
      <c r="C3" s="20"/>
      <c r="D3" s="20"/>
    </row>
    <row r="4" spans="1:5" ht="19.5">
      <c r="A4" s="41" t="s">
        <v>169</v>
      </c>
      <c r="B4" s="20"/>
      <c r="C4" s="20"/>
      <c r="D4" s="20"/>
    </row>
    <row r="5" spans="1:5" ht="60" customHeight="1">
      <c r="A5" s="150" t="s">
        <v>170</v>
      </c>
      <c r="B5" s="150"/>
      <c r="C5" s="150"/>
      <c r="D5" s="150"/>
    </row>
    <row r="6" spans="1:5" ht="19.5">
      <c r="A6" s="20"/>
      <c r="B6" s="20"/>
      <c r="C6" s="20"/>
      <c r="D6" s="20"/>
    </row>
    <row r="7" spans="1:5" ht="19.5">
      <c r="A7" s="41" t="s">
        <v>17</v>
      </c>
      <c r="B7" s="20"/>
      <c r="C7" s="20"/>
      <c r="D7" s="20"/>
    </row>
    <row r="8" spans="1:5" ht="40.5" customHeight="1">
      <c r="A8" s="159" t="s">
        <v>183</v>
      </c>
      <c r="B8" s="159"/>
      <c r="C8" s="159"/>
      <c r="D8" s="159"/>
    </row>
    <row r="9" spans="1:5" ht="19.5">
      <c r="A9" s="104"/>
      <c r="B9" s="151" t="s">
        <v>0</v>
      </c>
      <c r="C9" s="152"/>
      <c r="D9" s="135" t="s">
        <v>1</v>
      </c>
      <c r="E9" s="147" t="s">
        <v>182</v>
      </c>
    </row>
    <row r="10" spans="1:5">
      <c r="A10" s="105">
        <v>1</v>
      </c>
      <c r="B10" s="106" t="s">
        <v>2</v>
      </c>
      <c r="C10" s="106"/>
      <c r="D10" s="137"/>
      <c r="E10" s="136"/>
    </row>
    <row r="11" spans="1:5">
      <c r="A11" s="107"/>
      <c r="B11" s="108"/>
      <c r="C11" s="109" t="s">
        <v>3</v>
      </c>
      <c r="D11" s="138"/>
      <c r="E11" s="136"/>
    </row>
    <row r="12" spans="1:5">
      <c r="A12" s="107"/>
      <c r="B12" s="108"/>
      <c r="C12" s="109" t="s">
        <v>4</v>
      </c>
      <c r="D12" s="138"/>
      <c r="E12" s="136"/>
    </row>
    <row r="13" spans="1:5">
      <c r="A13" s="107"/>
      <c r="B13" s="108"/>
      <c r="C13" s="109" t="s">
        <v>5</v>
      </c>
      <c r="D13" s="138"/>
      <c r="E13" s="136"/>
    </row>
    <row r="14" spans="1:5">
      <c r="A14" s="107"/>
      <c r="B14" s="108"/>
      <c r="C14" s="109" t="s">
        <v>6</v>
      </c>
      <c r="D14" s="138"/>
      <c r="E14" s="136"/>
    </row>
    <row r="15" spans="1:5">
      <c r="A15" s="110"/>
      <c r="B15" s="111"/>
      <c r="C15" s="112" t="s">
        <v>7</v>
      </c>
      <c r="D15" s="139"/>
      <c r="E15" s="136"/>
    </row>
    <row r="16" spans="1:5">
      <c r="A16" s="113">
        <v>2</v>
      </c>
      <c r="B16" s="114" t="s">
        <v>14</v>
      </c>
      <c r="C16" s="114"/>
      <c r="D16" s="140"/>
      <c r="E16" s="136"/>
    </row>
    <row r="17" spans="1:5">
      <c r="A17" s="105">
        <v>3</v>
      </c>
      <c r="B17" s="115" t="s">
        <v>8</v>
      </c>
      <c r="C17" s="106"/>
      <c r="D17" s="141" t="s">
        <v>34</v>
      </c>
      <c r="E17" s="136"/>
    </row>
    <row r="18" spans="1:5">
      <c r="A18" s="110"/>
      <c r="B18" s="111"/>
      <c r="C18" s="111" t="s">
        <v>15</v>
      </c>
      <c r="D18" s="142"/>
      <c r="E18" s="136"/>
    </row>
    <row r="19" spans="1:5">
      <c r="A19" s="105">
        <v>4</v>
      </c>
      <c r="B19" s="115" t="s">
        <v>9</v>
      </c>
      <c r="C19" s="106"/>
      <c r="D19" s="141" t="s">
        <v>34</v>
      </c>
      <c r="E19" s="136"/>
    </row>
    <row r="20" spans="1:5">
      <c r="A20" s="110"/>
      <c r="B20" s="111"/>
      <c r="C20" s="111" t="s">
        <v>16</v>
      </c>
      <c r="D20" s="142"/>
      <c r="E20" s="136"/>
    </row>
    <row r="21" spans="1:5">
      <c r="A21" s="105">
        <v>5</v>
      </c>
      <c r="B21" s="153" t="s">
        <v>21</v>
      </c>
      <c r="C21" s="154"/>
      <c r="D21" s="137"/>
      <c r="E21" s="136"/>
    </row>
    <row r="22" spans="1:5">
      <c r="A22" s="110"/>
      <c r="B22" s="116"/>
      <c r="C22" s="117" t="s">
        <v>22</v>
      </c>
      <c r="D22" s="142"/>
      <c r="E22" s="136"/>
    </row>
    <row r="23" spans="1:5" ht="37.5" customHeight="1">
      <c r="A23" s="118">
        <v>6</v>
      </c>
      <c r="B23" s="157" t="s">
        <v>19</v>
      </c>
      <c r="C23" s="158"/>
      <c r="D23" s="140"/>
      <c r="E23" s="136"/>
    </row>
    <row r="24" spans="1:5">
      <c r="A24" s="119">
        <v>7</v>
      </c>
      <c r="B24" s="153" t="s">
        <v>161</v>
      </c>
      <c r="C24" s="154"/>
      <c r="D24" s="137"/>
      <c r="E24" s="136"/>
    </row>
    <row r="25" spans="1:5" ht="37.5">
      <c r="A25" s="120"/>
      <c r="B25" s="121"/>
      <c r="C25" s="121" t="s">
        <v>23</v>
      </c>
      <c r="D25" s="142"/>
      <c r="E25" s="136"/>
    </row>
    <row r="26" spans="1:5" ht="19.5">
      <c r="A26" s="122">
        <v>8</v>
      </c>
      <c r="B26" s="123" t="s">
        <v>11</v>
      </c>
      <c r="C26" s="123"/>
      <c r="D26" s="143"/>
      <c r="E26" s="136"/>
    </row>
    <row r="27" spans="1:5">
      <c r="A27" s="124">
        <v>9</v>
      </c>
      <c r="B27" s="106" t="s">
        <v>12</v>
      </c>
      <c r="C27" s="106"/>
      <c r="D27" s="137"/>
      <c r="E27" s="136"/>
    </row>
    <row r="28" spans="1:5">
      <c r="A28" s="125"/>
      <c r="B28" s="111"/>
      <c r="C28" s="111" t="s">
        <v>33</v>
      </c>
      <c r="D28" s="142"/>
      <c r="E28" s="136"/>
    </row>
    <row r="29" spans="1:5">
      <c r="A29" s="126">
        <v>10</v>
      </c>
      <c r="B29" s="106" t="s">
        <v>32</v>
      </c>
      <c r="C29" s="106"/>
      <c r="D29" s="137"/>
      <c r="E29" s="136"/>
    </row>
    <row r="30" spans="1:5">
      <c r="A30" s="126">
        <v>11</v>
      </c>
      <c r="B30" s="106" t="s">
        <v>31</v>
      </c>
      <c r="C30" s="106"/>
      <c r="D30" s="137"/>
      <c r="E30" s="136"/>
    </row>
    <row r="31" spans="1:5">
      <c r="A31" s="127">
        <v>12</v>
      </c>
      <c r="B31" s="155" t="s">
        <v>25</v>
      </c>
      <c r="C31" s="156"/>
      <c r="D31" s="137"/>
      <c r="E31" s="136"/>
    </row>
    <row r="32" spans="1:5">
      <c r="A32" s="128"/>
      <c r="B32" s="129"/>
      <c r="C32" s="130" t="s">
        <v>24</v>
      </c>
      <c r="D32" s="142"/>
      <c r="E32" s="136"/>
    </row>
    <row r="33" spans="1:5">
      <c r="A33" s="126">
        <v>13</v>
      </c>
      <c r="B33" s="160" t="s">
        <v>20</v>
      </c>
      <c r="C33" s="161"/>
      <c r="D33" s="140"/>
      <c r="E33" s="136"/>
    </row>
    <row r="34" spans="1:5">
      <c r="A34" s="119">
        <v>14</v>
      </c>
      <c r="B34" s="153" t="s">
        <v>27</v>
      </c>
      <c r="C34" s="162"/>
      <c r="D34" s="137"/>
      <c r="E34" s="136"/>
    </row>
    <row r="35" spans="1:5" ht="37.5">
      <c r="A35" s="120"/>
      <c r="B35" s="116"/>
      <c r="C35" s="117" t="s">
        <v>26</v>
      </c>
      <c r="D35" s="142"/>
      <c r="E35" s="136"/>
    </row>
    <row r="36" spans="1:5">
      <c r="A36" s="127">
        <v>15</v>
      </c>
      <c r="B36" s="155" t="s">
        <v>29</v>
      </c>
      <c r="C36" s="156"/>
      <c r="D36" s="137"/>
      <c r="E36" s="136"/>
    </row>
    <row r="37" spans="1:5">
      <c r="A37" s="131"/>
      <c r="B37" s="129"/>
      <c r="C37" s="130" t="s">
        <v>28</v>
      </c>
      <c r="D37" s="144"/>
      <c r="E37" s="136"/>
    </row>
    <row r="38" spans="1:5">
      <c r="A38" s="132">
        <v>16</v>
      </c>
      <c r="B38" s="157" t="s">
        <v>30</v>
      </c>
      <c r="C38" s="158"/>
      <c r="D38" s="145"/>
      <c r="E38" s="136"/>
    </row>
    <row r="39" spans="1:5" ht="306.75" customHeight="1">
      <c r="A39" s="133">
        <v>17</v>
      </c>
      <c r="B39" s="157" t="s">
        <v>181</v>
      </c>
      <c r="C39" s="158"/>
      <c r="D39" s="145"/>
      <c r="E39" s="136"/>
    </row>
    <row r="40" spans="1:5" ht="19.5">
      <c r="A40" s="20" t="s">
        <v>10</v>
      </c>
      <c r="B40" s="20"/>
      <c r="C40" s="20"/>
      <c r="D40" s="146"/>
      <c r="E40" s="136"/>
    </row>
    <row r="41" spans="1:5" ht="19.5">
      <c r="A41" s="134">
        <v>18</v>
      </c>
      <c r="B41" s="149" t="s">
        <v>13</v>
      </c>
      <c r="C41" s="149"/>
      <c r="D41" s="143"/>
      <c r="E41" s="136"/>
    </row>
  </sheetData>
  <sheetProtection algorithmName="SHA-512" hashValue="c+AyxchtnzutCWgFzqvvAJCssgaSmVLDGArM+O8k5vCeZ+E2w3FmGWW/teiszGzBsBbqbiHZCX06BNJRo3UU7w==" saltValue="ICP3roc8oaN8xfBno1o/6g==" spinCount="100000" sheet="1" objects="1" scenarios="1"/>
  <mergeCells count="13">
    <mergeCell ref="B41:C41"/>
    <mergeCell ref="A5:D5"/>
    <mergeCell ref="B9:C9"/>
    <mergeCell ref="B21:C21"/>
    <mergeCell ref="B31:C31"/>
    <mergeCell ref="B23:C23"/>
    <mergeCell ref="B24:C24"/>
    <mergeCell ref="A8:D8"/>
    <mergeCell ref="B33:C33"/>
    <mergeCell ref="B34:C34"/>
    <mergeCell ref="B36:C36"/>
    <mergeCell ref="B38:C38"/>
    <mergeCell ref="B39:C39"/>
  </mergeCells>
  <phoneticPr fontId="3"/>
  <printOptions horizontalCentered="1" verticalCentered="1"/>
  <pageMargins left="0.51181102362204722" right="0.31496062992125984" top="0.35433070866141736" bottom="0.35433070866141736" header="0.31496062992125984" footer="0.31496062992125984"/>
  <pageSetup paperSize="9" scale="67"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3CB1C4-89DC-4BA0-9C64-5CCD9FD3E415}">
  <sheetPr>
    <pageSetUpPr fitToPage="1"/>
  </sheetPr>
  <dimension ref="B1:AK37"/>
  <sheetViews>
    <sheetView showGridLines="0" zoomScaleNormal="100" zoomScaleSheetLayoutView="100" workbookViewId="0">
      <selection activeCell="G6" sqref="G6"/>
    </sheetView>
  </sheetViews>
  <sheetFormatPr defaultRowHeight="14.25"/>
  <cols>
    <col min="1" max="1" width="1.875" style="1" customWidth="1"/>
    <col min="2" max="2" width="12.5" style="1" customWidth="1"/>
    <col min="3" max="3" width="6.5" style="1" customWidth="1"/>
    <col min="4" max="4" width="28" style="1" customWidth="1"/>
    <col min="5" max="5" width="27.25" style="1" customWidth="1"/>
    <col min="6" max="6" width="12.125" style="1" customWidth="1"/>
    <col min="7" max="18" width="8.625" style="1" customWidth="1"/>
    <col min="19" max="19" width="14.125" style="1" customWidth="1"/>
    <col min="20" max="20" width="8.25" style="1" customWidth="1"/>
    <col min="21" max="21" width="7.5" style="1" customWidth="1"/>
    <col min="22" max="22" width="4.625" style="1" customWidth="1"/>
    <col min="23" max="23" width="20.25" style="1" customWidth="1"/>
    <col min="24" max="24" width="15.625" style="1" customWidth="1"/>
    <col min="25" max="25" width="13" style="1" customWidth="1"/>
    <col min="26" max="26" width="15.625" style="1" customWidth="1"/>
    <col min="27" max="30" width="6.625" style="1" customWidth="1"/>
    <col min="31" max="31" width="8.25" style="1" customWidth="1"/>
    <col min="32" max="32" width="11.5" style="1" customWidth="1"/>
    <col min="33" max="33" width="8.125" style="1" customWidth="1"/>
    <col min="34" max="36" width="10.625" style="1" customWidth="1"/>
    <col min="37" max="37" width="25.625" style="2" customWidth="1"/>
    <col min="38" max="16384" width="9" style="1"/>
  </cols>
  <sheetData>
    <row r="1" spans="2:37" ht="15.75">
      <c r="B1" s="53" t="s">
        <v>178</v>
      </c>
      <c r="C1" s="53"/>
      <c r="R1" s="102" t="str">
        <f>集合住宅!D1</f>
        <v>合同会社グリーナー・スペース・プランニング</v>
      </c>
    </row>
    <row r="2" spans="2:37" ht="57" customHeight="1">
      <c r="B2" s="163" t="s">
        <v>180</v>
      </c>
      <c r="C2" s="163"/>
      <c r="D2" s="163"/>
      <c r="E2" s="163"/>
      <c r="F2" s="163"/>
      <c r="G2" s="163"/>
      <c r="H2" s="163"/>
      <c r="I2" s="163"/>
      <c r="J2" s="163"/>
      <c r="K2" s="163"/>
      <c r="L2" s="163"/>
      <c r="M2" s="163"/>
      <c r="N2" s="163"/>
      <c r="O2" s="86"/>
      <c r="P2" s="86"/>
      <c r="Q2" s="86"/>
      <c r="R2" s="102" t="str">
        <f>集合住宅!D2</f>
        <v>集合住宅(2024年版対応) v1.1</v>
      </c>
    </row>
    <row r="3" spans="2:37" ht="18" customHeight="1"/>
    <row r="4" spans="2:37" s="4" customFormat="1">
      <c r="B4" s="172" t="s">
        <v>35</v>
      </c>
      <c r="C4" s="169"/>
      <c r="D4" s="173" t="s">
        <v>0</v>
      </c>
      <c r="E4" s="167" t="s">
        <v>74</v>
      </c>
      <c r="F4" s="167" t="s">
        <v>36</v>
      </c>
      <c r="G4" s="174" t="s">
        <v>57</v>
      </c>
      <c r="H4" s="175"/>
      <c r="I4" s="175"/>
      <c r="J4" s="175"/>
      <c r="K4" s="175"/>
      <c r="L4" s="175"/>
      <c r="M4" s="175"/>
      <c r="N4" s="175"/>
      <c r="O4" s="175"/>
      <c r="P4" s="175"/>
      <c r="Q4" s="175"/>
      <c r="R4" s="176"/>
    </row>
    <row r="5" spans="2:37" s="4" customFormat="1" ht="15" thickBot="1">
      <c r="B5" s="172"/>
      <c r="C5" s="170"/>
      <c r="D5" s="173"/>
      <c r="E5" s="168"/>
      <c r="F5" s="168"/>
      <c r="G5" s="82" t="s">
        <v>37</v>
      </c>
      <c r="H5" s="82" t="s">
        <v>38</v>
      </c>
      <c r="I5" s="82" t="s">
        <v>39</v>
      </c>
      <c r="J5" s="82" t="s">
        <v>40</v>
      </c>
      <c r="K5" s="82" t="s">
        <v>41</v>
      </c>
      <c r="L5" s="82" t="s">
        <v>42</v>
      </c>
      <c r="M5" s="82" t="s">
        <v>43</v>
      </c>
      <c r="N5" s="82" t="s">
        <v>44</v>
      </c>
      <c r="O5" s="82" t="s">
        <v>45</v>
      </c>
      <c r="P5" s="82" t="s">
        <v>46</v>
      </c>
      <c r="Q5" s="82" t="s">
        <v>47</v>
      </c>
      <c r="R5" s="82" t="s">
        <v>48</v>
      </c>
    </row>
    <row r="6" spans="2:37" ht="35.1" customHeight="1" thickTop="1">
      <c r="B6" s="177" t="s">
        <v>59</v>
      </c>
      <c r="C6" s="54" t="s">
        <v>162</v>
      </c>
      <c r="D6" s="15" t="s">
        <v>171</v>
      </c>
      <c r="E6" s="23" t="s">
        <v>71</v>
      </c>
      <c r="F6" s="79" t="s">
        <v>49</v>
      </c>
      <c r="G6" s="89"/>
      <c r="H6" s="90"/>
      <c r="I6" s="90"/>
      <c r="J6" s="90"/>
      <c r="K6" s="90"/>
      <c r="L6" s="90"/>
      <c r="M6" s="90"/>
      <c r="N6" s="90"/>
      <c r="O6" s="90"/>
      <c r="P6" s="90"/>
      <c r="Q6" s="90"/>
      <c r="R6" s="91"/>
      <c r="AK6" s="1"/>
    </row>
    <row r="7" spans="2:37" ht="35.1" customHeight="1">
      <c r="B7" s="177"/>
      <c r="C7" s="55" t="s">
        <v>163</v>
      </c>
      <c r="D7" s="22" t="s">
        <v>172</v>
      </c>
      <c r="E7" s="24" t="s">
        <v>72</v>
      </c>
      <c r="F7" s="80" t="s">
        <v>49</v>
      </c>
      <c r="G7" s="92"/>
      <c r="H7" s="93"/>
      <c r="I7" s="93"/>
      <c r="J7" s="93"/>
      <c r="K7" s="93"/>
      <c r="L7" s="93"/>
      <c r="M7" s="93"/>
      <c r="N7" s="93"/>
      <c r="O7" s="93"/>
      <c r="P7" s="93"/>
      <c r="Q7" s="93"/>
      <c r="R7" s="94"/>
      <c r="AK7" s="1"/>
    </row>
    <row r="8" spans="2:37" ht="35.1" customHeight="1">
      <c r="B8" s="177"/>
      <c r="C8" s="55" t="s">
        <v>163</v>
      </c>
      <c r="D8" s="22" t="s">
        <v>173</v>
      </c>
      <c r="E8" s="24" t="s">
        <v>73</v>
      </c>
      <c r="F8" s="80" t="s">
        <v>49</v>
      </c>
      <c r="G8" s="92"/>
      <c r="H8" s="93"/>
      <c r="I8" s="93"/>
      <c r="J8" s="93"/>
      <c r="K8" s="93"/>
      <c r="L8" s="93"/>
      <c r="M8" s="93"/>
      <c r="N8" s="93"/>
      <c r="O8" s="93"/>
      <c r="P8" s="93"/>
      <c r="Q8" s="93"/>
      <c r="R8" s="94"/>
      <c r="AK8" s="1"/>
    </row>
    <row r="9" spans="2:37" ht="35.1" customHeight="1">
      <c r="B9" s="177"/>
      <c r="C9" s="55" t="s">
        <v>163</v>
      </c>
      <c r="D9" s="22" t="s">
        <v>174</v>
      </c>
      <c r="E9" s="24" t="s">
        <v>50</v>
      </c>
      <c r="F9" s="103" t="s">
        <v>70</v>
      </c>
      <c r="G9" s="92"/>
      <c r="H9" s="93"/>
      <c r="I9" s="93"/>
      <c r="J9" s="93"/>
      <c r="K9" s="93"/>
      <c r="L9" s="93"/>
      <c r="M9" s="93"/>
      <c r="N9" s="93"/>
      <c r="O9" s="93"/>
      <c r="P9" s="93"/>
      <c r="Q9" s="93"/>
      <c r="R9" s="94"/>
      <c r="AK9" s="1"/>
    </row>
    <row r="10" spans="2:37" ht="35.1" customHeight="1">
      <c r="B10" s="177"/>
      <c r="C10" s="55" t="s">
        <v>163</v>
      </c>
      <c r="D10" s="22" t="s">
        <v>175</v>
      </c>
      <c r="E10" s="87" t="s">
        <v>51</v>
      </c>
      <c r="F10" s="80" t="s">
        <v>49</v>
      </c>
      <c r="G10" s="92"/>
      <c r="H10" s="93"/>
      <c r="I10" s="93"/>
      <c r="J10" s="93"/>
      <c r="K10" s="93"/>
      <c r="L10" s="93"/>
      <c r="M10" s="93"/>
      <c r="N10" s="93"/>
      <c r="O10" s="93"/>
      <c r="P10" s="93"/>
      <c r="Q10" s="93"/>
      <c r="R10" s="94"/>
      <c r="AK10" s="1"/>
    </row>
    <row r="11" spans="2:37" ht="35.1" customHeight="1" thickBot="1">
      <c r="B11" s="177"/>
      <c r="C11" s="56" t="s">
        <v>162</v>
      </c>
      <c r="D11" s="14" t="s">
        <v>176</v>
      </c>
      <c r="E11" s="88" t="s">
        <v>52</v>
      </c>
      <c r="F11" s="81" t="s">
        <v>53</v>
      </c>
      <c r="G11" s="95"/>
      <c r="H11" s="96"/>
      <c r="I11" s="96"/>
      <c r="J11" s="96"/>
      <c r="K11" s="96"/>
      <c r="L11" s="96"/>
      <c r="M11" s="96"/>
      <c r="N11" s="96"/>
      <c r="O11" s="96"/>
      <c r="P11" s="96"/>
      <c r="Q11" s="96"/>
      <c r="R11" s="97"/>
      <c r="AK11" s="1"/>
    </row>
    <row r="12" spans="2:37" ht="15" thickTop="1">
      <c r="E12" s="5" t="s">
        <v>54</v>
      </c>
      <c r="G12" s="164" t="s">
        <v>57</v>
      </c>
      <c r="H12" s="165"/>
      <c r="I12" s="165"/>
      <c r="J12" s="165"/>
      <c r="K12" s="165"/>
      <c r="L12" s="165"/>
      <c r="M12" s="165"/>
      <c r="N12" s="165"/>
      <c r="O12" s="165"/>
      <c r="P12" s="165"/>
      <c r="Q12" s="165"/>
      <c r="R12" s="166"/>
      <c r="S12" s="167" t="s">
        <v>56</v>
      </c>
    </row>
    <row r="13" spans="2:37" ht="15" thickBot="1">
      <c r="G13" s="82" t="s">
        <v>37</v>
      </c>
      <c r="H13" s="82" t="s">
        <v>38</v>
      </c>
      <c r="I13" s="82" t="s">
        <v>39</v>
      </c>
      <c r="J13" s="82" t="s">
        <v>40</v>
      </c>
      <c r="K13" s="82" t="s">
        <v>41</v>
      </c>
      <c r="L13" s="82" t="s">
        <v>42</v>
      </c>
      <c r="M13" s="82" t="s">
        <v>43</v>
      </c>
      <c r="N13" s="82" t="s">
        <v>44</v>
      </c>
      <c r="O13" s="82" t="s">
        <v>45</v>
      </c>
      <c r="P13" s="82" t="s">
        <v>46</v>
      </c>
      <c r="Q13" s="82" t="s">
        <v>47</v>
      </c>
      <c r="R13" s="82" t="s">
        <v>48</v>
      </c>
      <c r="S13" s="168"/>
      <c r="U13" s="10" t="s">
        <v>63</v>
      </c>
    </row>
    <row r="14" spans="2:37" ht="35.1" customHeight="1" thickTop="1">
      <c r="D14" s="3" t="s">
        <v>55</v>
      </c>
      <c r="G14" s="89"/>
      <c r="H14" s="90"/>
      <c r="I14" s="90"/>
      <c r="J14" s="90"/>
      <c r="K14" s="90"/>
      <c r="L14" s="90"/>
      <c r="M14" s="90"/>
      <c r="N14" s="90"/>
      <c r="O14" s="90"/>
      <c r="P14" s="90"/>
      <c r="Q14" s="90"/>
      <c r="R14" s="91"/>
      <c r="S14" s="83">
        <f>SUM(G6:R6,G14:R14)</f>
        <v>0</v>
      </c>
      <c r="T14" s="17" t="s">
        <v>61</v>
      </c>
      <c r="U14" s="19">
        <f>COUNTIF(G6:R6,"&gt;0")+COUNTIF(G14:R14,"&gt;0")</f>
        <v>0</v>
      </c>
      <c r="V14" s="17" t="s">
        <v>64</v>
      </c>
    </row>
    <row r="15" spans="2:37" ht="35.1" customHeight="1">
      <c r="D15" s="101" t="s">
        <v>58</v>
      </c>
      <c r="G15" s="98"/>
      <c r="H15" s="99"/>
      <c r="I15" s="99"/>
      <c r="J15" s="99"/>
      <c r="K15" s="99"/>
      <c r="L15" s="99"/>
      <c r="M15" s="99"/>
      <c r="N15" s="99"/>
      <c r="O15" s="99"/>
      <c r="P15" s="99"/>
      <c r="Q15" s="99"/>
      <c r="R15" s="100"/>
      <c r="S15" s="84">
        <f>SUM(G7:R7,G15:R15)</f>
        <v>0</v>
      </c>
      <c r="T15" s="17" t="s">
        <v>61</v>
      </c>
      <c r="U15" s="19"/>
      <c r="V15" s="17"/>
    </row>
    <row r="16" spans="2:37" ht="35.1" customHeight="1">
      <c r="D16" s="148"/>
      <c r="G16" s="98"/>
      <c r="H16" s="99"/>
      <c r="I16" s="99"/>
      <c r="J16" s="99"/>
      <c r="K16" s="99"/>
      <c r="L16" s="99"/>
      <c r="M16" s="99"/>
      <c r="N16" s="99"/>
      <c r="O16" s="99"/>
      <c r="P16" s="99"/>
      <c r="Q16" s="99"/>
      <c r="R16" s="100"/>
      <c r="S16" s="84">
        <f>SUM(G8:R8,G16:R16)</f>
        <v>0</v>
      </c>
      <c r="T16" s="17" t="s">
        <v>61</v>
      </c>
      <c r="U16" s="19"/>
      <c r="V16" s="17"/>
    </row>
    <row r="17" spans="7:28" ht="35.1" customHeight="1">
      <c r="G17" s="92"/>
      <c r="H17" s="93"/>
      <c r="I17" s="93"/>
      <c r="J17" s="93"/>
      <c r="K17" s="93"/>
      <c r="L17" s="93"/>
      <c r="M17" s="93"/>
      <c r="N17" s="93"/>
      <c r="O17" s="93"/>
      <c r="P17" s="93"/>
      <c r="Q17" s="93"/>
      <c r="R17" s="94"/>
      <c r="S17" s="84">
        <f>SUM(G9:R9,G17:R17)</f>
        <v>0</v>
      </c>
      <c r="T17" s="17" t="str">
        <f>IF(F9="（単位を記載してください）","",F9)</f>
        <v/>
      </c>
      <c r="U17" s="19"/>
      <c r="V17" s="17"/>
      <c r="W17" s="171"/>
      <c r="X17" s="171"/>
      <c r="Y17" s="178"/>
    </row>
    <row r="18" spans="7:28" ht="35.1" customHeight="1">
      <c r="G18" s="98"/>
      <c r="H18" s="99"/>
      <c r="I18" s="99"/>
      <c r="J18" s="99"/>
      <c r="K18" s="99"/>
      <c r="L18" s="99"/>
      <c r="M18" s="99"/>
      <c r="N18" s="99"/>
      <c r="O18" s="99"/>
      <c r="P18" s="99"/>
      <c r="Q18" s="99"/>
      <c r="R18" s="100"/>
      <c r="S18" s="84">
        <f>SUM(G10:R10,G18:R18)</f>
        <v>0</v>
      </c>
      <c r="T18" s="17" t="s">
        <v>61</v>
      </c>
      <c r="U18" s="19"/>
      <c r="V18" s="17"/>
      <c r="W18" s="171"/>
      <c r="X18" s="171"/>
      <c r="Y18" s="178"/>
    </row>
    <row r="19" spans="7:28" ht="35.1" customHeight="1" thickBot="1">
      <c r="G19" s="95"/>
      <c r="H19" s="96"/>
      <c r="I19" s="96"/>
      <c r="J19" s="96"/>
      <c r="K19" s="96"/>
      <c r="L19" s="96"/>
      <c r="M19" s="96"/>
      <c r="N19" s="96"/>
      <c r="O19" s="96"/>
      <c r="P19" s="96"/>
      <c r="Q19" s="96"/>
      <c r="R19" s="97"/>
      <c r="S19" s="85">
        <f>SUM(G11:R11,G12:R12,G19:R19)</f>
        <v>0</v>
      </c>
      <c r="T19" s="18" t="s">
        <v>62</v>
      </c>
      <c r="U19" s="19"/>
      <c r="V19" s="17"/>
      <c r="W19" s="179"/>
      <c r="X19" s="180"/>
      <c r="Y19" s="181"/>
    </row>
    <row r="20" spans="7:28" ht="15" thickTop="1">
      <c r="T20" s="16"/>
      <c r="U20" s="16"/>
      <c r="V20" s="17"/>
      <c r="W20" s="179"/>
      <c r="X20" s="180"/>
      <c r="Y20" s="181"/>
    </row>
    <row r="21" spans="7:28" ht="20.100000000000001" customHeight="1">
      <c r="R21" s="27" t="s">
        <v>75</v>
      </c>
      <c r="S21" s="29">
        <f>S14-S15-S16-S18</f>
        <v>0</v>
      </c>
      <c r="T21" s="25" t="s">
        <v>61</v>
      </c>
      <c r="U21" s="6"/>
      <c r="V21" s="3"/>
      <c r="W21" s="3"/>
      <c r="Y21" s="2"/>
    </row>
    <row r="22" spans="7:28" ht="20.100000000000001" customHeight="1">
      <c r="G22" s="5"/>
      <c r="R22" s="28"/>
      <c r="S22" s="29" t="str">
        <f>IFERROR(S21/U14*12,"")</f>
        <v/>
      </c>
      <c r="T22" s="26" t="s">
        <v>60</v>
      </c>
      <c r="U22" s="6"/>
      <c r="V22" s="3"/>
      <c r="W22" s="3"/>
      <c r="Y22" s="2"/>
    </row>
    <row r="23" spans="7:28" ht="20.100000000000001" customHeight="1">
      <c r="R23" s="27" t="s">
        <v>82</v>
      </c>
      <c r="S23" s="30" t="str">
        <f>IFERROR(S19/U14*12,"")</f>
        <v/>
      </c>
      <c r="T23" s="17" t="s">
        <v>83</v>
      </c>
      <c r="V23" s="3"/>
      <c r="W23" s="3"/>
      <c r="Y23" s="2"/>
    </row>
    <row r="24" spans="7:28" ht="30" customHeight="1">
      <c r="T24" s="3"/>
      <c r="Y24" s="2"/>
      <c r="AB24" s="7"/>
    </row>
    <row r="25" spans="7:28" ht="30" customHeight="1">
      <c r="W25" s="8"/>
      <c r="AB25" s="3"/>
    </row>
    <row r="26" spans="7:28" ht="30" customHeight="1">
      <c r="W26" s="9"/>
      <c r="AB26" s="3"/>
    </row>
    <row r="27" spans="7:28">
      <c r="AB27" s="3"/>
    </row>
    <row r="28" spans="7:28">
      <c r="S28" s="8"/>
      <c r="AB28" s="3"/>
    </row>
    <row r="29" spans="7:28">
      <c r="S29" s="8"/>
      <c r="W29" s="9"/>
      <c r="AB29" s="3"/>
    </row>
    <row r="33" spans="20:26">
      <c r="U33" s="6"/>
      <c r="V33" s="11"/>
      <c r="X33" s="8"/>
    </row>
    <row r="34" spans="20:26">
      <c r="T34" s="12"/>
      <c r="U34" s="6"/>
      <c r="V34" s="11"/>
      <c r="X34" s="11"/>
    </row>
    <row r="35" spans="20:26">
      <c r="T35" s="13"/>
      <c r="V35" s="9"/>
      <c r="X35" s="9"/>
    </row>
    <row r="37" spans="20:26">
      <c r="Z37" s="10"/>
    </row>
  </sheetData>
  <sheetProtection algorithmName="SHA-512" hashValue="e/o34FDuh4kL/F3D5yWsUaM9EXGS7CHfL0x0nt9TibNyagANyt11P/HvroTE2VfJRLY/vY8hD+xRtbPTZgc2ew==" saltValue="pM2vo8r+ghwVmMvN7rHVhA==" spinCount="100000" sheet="1" objects="1" scenarios="1" selectLockedCells="1"/>
  <mergeCells count="16">
    <mergeCell ref="X17:X18"/>
    <mergeCell ref="Y17:Y18"/>
    <mergeCell ref="W19:W20"/>
    <mergeCell ref="X19:X20"/>
    <mergeCell ref="Y19:Y20"/>
    <mergeCell ref="B2:N2"/>
    <mergeCell ref="G12:R12"/>
    <mergeCell ref="S12:S13"/>
    <mergeCell ref="C4:C5"/>
    <mergeCell ref="W17:W18"/>
    <mergeCell ref="B4:B5"/>
    <mergeCell ref="D4:D5"/>
    <mergeCell ref="E4:E5"/>
    <mergeCell ref="F4:F5"/>
    <mergeCell ref="G4:R4"/>
    <mergeCell ref="B6:B11"/>
  </mergeCells>
  <phoneticPr fontId="3"/>
  <conditionalFormatting sqref="T19">
    <cfRule type="containsText" dxfId="1" priority="2" operator="containsText" text="―">
      <formula>NOT(ISERROR(SEARCH("―",T19)))</formula>
    </cfRule>
  </conditionalFormatting>
  <conditionalFormatting sqref="T21:T22">
    <cfRule type="containsText" dxfId="0" priority="1" operator="containsText" text="―">
      <formula>NOT(ISERROR(SEARCH("―",T21)))</formula>
    </cfRule>
  </conditionalFormatting>
  <pageMargins left="0.54" right="0.21" top="0.99" bottom="0.75" header="0.3" footer="0.3"/>
  <pageSetup paperSize="9" scale="6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52B781-A711-464C-A8F5-3026EA468946}">
  <sheetPr>
    <pageSetUpPr fitToPage="1"/>
  </sheetPr>
  <dimension ref="A1:K85"/>
  <sheetViews>
    <sheetView showGridLines="0" zoomScaleNormal="100" workbookViewId="0">
      <selection activeCell="B7" sqref="B7"/>
    </sheetView>
  </sheetViews>
  <sheetFormatPr defaultColWidth="0" defaultRowHeight="18.75" zeroHeight="1"/>
  <cols>
    <col min="1" max="1" width="30.875" style="20" customWidth="1"/>
    <col min="2" max="2" width="15.375" style="20" customWidth="1"/>
    <col min="3" max="3" width="12.5" style="20" customWidth="1"/>
    <col min="4" max="4" width="6.75" style="20" customWidth="1"/>
    <col min="5" max="10" width="9" style="20" customWidth="1"/>
    <col min="11" max="11" width="7.875" style="20" customWidth="1"/>
    <col min="12" max="12" width="9" style="20" hidden="1" customWidth="1"/>
    <col min="13" max="16384" width="9" style="20" hidden="1"/>
  </cols>
  <sheetData>
    <row r="1" spans="1:11">
      <c r="A1" s="41" t="s">
        <v>157</v>
      </c>
      <c r="K1" s="73" t="str">
        <f>集合住宅!D1</f>
        <v>合同会社グリーナー・スペース・プランニング</v>
      </c>
    </row>
    <row r="2" spans="1:11">
      <c r="A2" s="20" t="s">
        <v>184</v>
      </c>
      <c r="K2" s="73" t="str">
        <f>集合住宅!D2</f>
        <v>集合住宅(2024年版対応) v1.1</v>
      </c>
    </row>
    <row r="3" spans="1:11">
      <c r="A3" s="20" t="s">
        <v>185</v>
      </c>
      <c r="K3" s="73"/>
    </row>
    <row r="4" spans="1:11">
      <c r="K4" s="73"/>
    </row>
    <row r="5" spans="1:11">
      <c r="A5" s="44" t="s">
        <v>140</v>
      </c>
      <c r="B5" s="45"/>
      <c r="C5" s="45"/>
      <c r="D5" s="45"/>
      <c r="E5" s="45"/>
      <c r="F5" s="45"/>
      <c r="G5" s="45"/>
      <c r="H5" s="45"/>
      <c r="I5" s="45"/>
      <c r="J5" s="45"/>
      <c r="K5" s="45"/>
    </row>
    <row r="6" spans="1:11">
      <c r="A6" s="20" t="s">
        <v>65</v>
      </c>
      <c r="B6" s="32" t="str">
        <f>IF(電気水データ!B6="（物件名）","",電気水データ!B6)</f>
        <v/>
      </c>
      <c r="C6" s="72" t="s">
        <v>78</v>
      </c>
    </row>
    <row r="7" spans="1:11">
      <c r="A7" s="20" t="s">
        <v>144</v>
      </c>
      <c r="B7" s="76"/>
      <c r="C7" s="72" t="s">
        <v>145</v>
      </c>
    </row>
    <row r="8" spans="1:11">
      <c r="A8" s="20" t="s">
        <v>66</v>
      </c>
      <c r="B8" s="77"/>
      <c r="C8" s="72" t="s">
        <v>69</v>
      </c>
    </row>
    <row r="9" spans="1:11">
      <c r="A9" s="20" t="s">
        <v>68</v>
      </c>
      <c r="B9" s="77"/>
      <c r="C9" s="72" t="s">
        <v>80</v>
      </c>
    </row>
    <row r="10" spans="1:11">
      <c r="A10" s="20" t="s">
        <v>79</v>
      </c>
      <c r="B10" s="77"/>
      <c r="C10" s="72" t="s">
        <v>67</v>
      </c>
    </row>
    <row r="11" spans="1:11">
      <c r="A11" s="20" t="s">
        <v>77</v>
      </c>
      <c r="B11" s="77"/>
      <c r="C11" s="72" t="s">
        <v>166</v>
      </c>
    </row>
    <row r="12" spans="1:11">
      <c r="A12" s="20" t="s">
        <v>76</v>
      </c>
      <c r="B12" s="77"/>
      <c r="C12" s="72" t="s">
        <v>179</v>
      </c>
    </row>
    <row r="13" spans="1:11">
      <c r="A13" s="20" t="s">
        <v>81</v>
      </c>
      <c r="B13" s="32">
        <f>IF(B9&gt;B8,B9,B8)-B10-B11-B12</f>
        <v>0</v>
      </c>
      <c r="C13" s="72" t="s">
        <v>67</v>
      </c>
    </row>
    <row r="14" spans="1:11">
      <c r="A14" s="20" t="s">
        <v>95</v>
      </c>
      <c r="B14" s="78"/>
      <c r="C14" s="72" t="s">
        <v>96</v>
      </c>
    </row>
    <row r="15" spans="1:11">
      <c r="B15" s="43"/>
    </row>
    <row r="16" spans="1:11">
      <c r="A16" s="44" t="s">
        <v>141</v>
      </c>
      <c r="B16" s="46"/>
      <c r="C16" s="45"/>
      <c r="D16" s="45"/>
      <c r="E16" s="45"/>
      <c r="F16" s="45"/>
      <c r="G16" s="45"/>
      <c r="H16" s="45"/>
      <c r="I16" s="45"/>
      <c r="J16" s="45"/>
      <c r="K16" s="45"/>
    </row>
    <row r="17" spans="1:11">
      <c r="A17" s="20" t="s">
        <v>97</v>
      </c>
      <c r="B17" s="77"/>
      <c r="C17" s="72" t="s">
        <v>100</v>
      </c>
      <c r="D17" s="72"/>
      <c r="E17" s="72"/>
      <c r="F17" s="72"/>
    </row>
    <row r="18" spans="1:11">
      <c r="A18" s="20" t="s">
        <v>84</v>
      </c>
      <c r="B18" s="31" t="str">
        <f>電気水データ!S22</f>
        <v/>
      </c>
      <c r="C18" s="72" t="s">
        <v>86</v>
      </c>
      <c r="D18" s="72"/>
      <c r="E18" s="72"/>
      <c r="F18" s="72"/>
    </row>
    <row r="19" spans="1:11">
      <c r="A19" s="20" t="s">
        <v>85</v>
      </c>
      <c r="B19" s="34" t="str">
        <f>IFERROR(B18/B13,"")</f>
        <v/>
      </c>
      <c r="C19" s="72" t="s">
        <v>88</v>
      </c>
      <c r="D19" s="72"/>
      <c r="E19" s="72"/>
      <c r="F19" s="72"/>
    </row>
    <row r="20" spans="1:11">
      <c r="A20" s="20" t="s">
        <v>108</v>
      </c>
      <c r="B20" s="34" t="str">
        <f>IFERROR(B18*E21/B13,"")</f>
        <v/>
      </c>
      <c r="C20" s="72" t="s">
        <v>107</v>
      </c>
      <c r="D20" s="72"/>
      <c r="E20" s="72" t="s">
        <v>165</v>
      </c>
      <c r="F20" s="72"/>
    </row>
    <row r="21" spans="1:11">
      <c r="C21" s="72"/>
      <c r="D21" s="72"/>
      <c r="E21" s="72">
        <v>9.76</v>
      </c>
      <c r="F21" s="72" t="s">
        <v>109</v>
      </c>
    </row>
    <row r="22" spans="1:11">
      <c r="A22" s="20" t="s">
        <v>87</v>
      </c>
      <c r="B22" s="31" t="str">
        <f>電気水データ!S23</f>
        <v/>
      </c>
      <c r="C22" s="72" t="s">
        <v>83</v>
      </c>
      <c r="D22" s="72"/>
      <c r="E22" s="72"/>
      <c r="F22" s="72"/>
    </row>
    <row r="23" spans="1:11">
      <c r="A23" s="20" t="s">
        <v>110</v>
      </c>
      <c r="B23" s="35" t="str">
        <f>IFERROR(B22*1000/B13,"")</f>
        <v/>
      </c>
      <c r="C23" s="72" t="s">
        <v>89</v>
      </c>
      <c r="D23" s="72"/>
      <c r="E23" s="72"/>
      <c r="F23" s="72"/>
    </row>
    <row r="25" spans="1:11" hidden="1">
      <c r="A25" s="21" t="s">
        <v>98</v>
      </c>
      <c r="B25" s="21" t="str">
        <f>IF(B14="屋外廊下",522,IF(B14="屋内廊下",801,"NA"))</f>
        <v>NA</v>
      </c>
      <c r="C25" s="20" t="s">
        <v>107</v>
      </c>
    </row>
    <row r="26" spans="1:11" hidden="1">
      <c r="A26" s="21" t="s">
        <v>106</v>
      </c>
      <c r="B26" s="42" t="str">
        <f>IF(B17="","統計平均",IF((B20/B25)&lt;B17,"統計平均","BEI"))</f>
        <v>統計平均</v>
      </c>
    </row>
    <row r="27" spans="1:11" hidden="1">
      <c r="A27" s="21" t="s">
        <v>99</v>
      </c>
      <c r="B27" s="32" t="e">
        <f>IF(B26="統計平均",B20/B25,IF(B26="BEI",B17,"ERROR"))</f>
        <v>#VALUE!</v>
      </c>
    </row>
    <row r="28" spans="1:11">
      <c r="B28" s="33"/>
    </row>
    <row r="29" spans="1:11">
      <c r="A29" s="44" t="s">
        <v>135</v>
      </c>
      <c r="B29" s="48"/>
      <c r="C29" s="45"/>
      <c r="D29" s="45"/>
      <c r="E29" s="45"/>
      <c r="F29" s="45"/>
      <c r="G29" s="45"/>
      <c r="H29" s="45"/>
      <c r="I29" s="45"/>
      <c r="J29" s="45"/>
      <c r="K29" s="45"/>
    </row>
    <row r="30" spans="1:11">
      <c r="B30" s="40" t="s">
        <v>136</v>
      </c>
    </row>
    <row r="31" spans="1:11">
      <c r="A31" s="20" t="s">
        <v>116</v>
      </c>
      <c r="B31" s="78"/>
      <c r="C31" s="72" t="s">
        <v>117</v>
      </c>
    </row>
    <row r="32" spans="1:11">
      <c r="A32" s="20" t="s">
        <v>119</v>
      </c>
      <c r="B32" s="78"/>
      <c r="C32" s="72" t="s">
        <v>118</v>
      </c>
    </row>
    <row r="33" spans="1:11">
      <c r="A33" s="20" t="s">
        <v>120</v>
      </c>
      <c r="B33" s="78"/>
      <c r="C33" s="72" t="s">
        <v>118</v>
      </c>
    </row>
    <row r="34" spans="1:11">
      <c r="A34" s="20" t="s">
        <v>131</v>
      </c>
      <c r="B34" s="78"/>
      <c r="C34" s="72" t="s">
        <v>132</v>
      </c>
    </row>
    <row r="35" spans="1:11">
      <c r="A35" s="20" t="s">
        <v>129</v>
      </c>
      <c r="B35" s="78"/>
      <c r="C35" s="72" t="s">
        <v>130</v>
      </c>
    </row>
    <row r="36" spans="1:11">
      <c r="A36" s="20" t="s">
        <v>121</v>
      </c>
      <c r="B36" s="78"/>
      <c r="C36" s="72" t="s">
        <v>122</v>
      </c>
    </row>
    <row r="37" spans="1:11">
      <c r="A37" s="20" t="s">
        <v>124</v>
      </c>
      <c r="B37" s="78"/>
      <c r="C37" s="72" t="s">
        <v>123</v>
      </c>
    </row>
    <row r="38" spans="1:11">
      <c r="A38" s="20" t="s">
        <v>125</v>
      </c>
      <c r="B38" s="78"/>
      <c r="C38" s="72" t="s">
        <v>126</v>
      </c>
    </row>
    <row r="39" spans="1:11">
      <c r="A39" s="20" t="s">
        <v>167</v>
      </c>
      <c r="B39" s="78"/>
      <c r="C39" s="72" t="s">
        <v>168</v>
      </c>
    </row>
    <row r="40" spans="1:11">
      <c r="A40" s="20" t="s">
        <v>127</v>
      </c>
      <c r="B40" s="78"/>
      <c r="C40" s="72" t="s">
        <v>128</v>
      </c>
    </row>
    <row r="41" spans="1:11">
      <c r="A41" s="20" t="s">
        <v>143</v>
      </c>
      <c r="B41" s="78"/>
      <c r="C41" s="72" t="s">
        <v>142</v>
      </c>
    </row>
    <row r="42" spans="1:11">
      <c r="A42" s="20" t="s">
        <v>133</v>
      </c>
      <c r="B42" s="78"/>
      <c r="C42" s="72" t="s">
        <v>134</v>
      </c>
    </row>
    <row r="43" spans="1:11">
      <c r="B43" s="39"/>
    </row>
    <row r="44" spans="1:11">
      <c r="A44" s="44" t="s">
        <v>139</v>
      </c>
      <c r="B44" s="49"/>
      <c r="C44" s="45"/>
      <c r="D44" s="45"/>
      <c r="E44" s="45"/>
      <c r="F44" s="45"/>
      <c r="G44" s="45"/>
      <c r="H44" s="45"/>
      <c r="I44" s="45"/>
      <c r="J44" s="45"/>
      <c r="K44" s="45"/>
    </row>
    <row r="45" spans="1:11">
      <c r="A45" s="41"/>
      <c r="B45" s="50"/>
    </row>
    <row r="46" spans="1:11">
      <c r="A46" s="75" t="s">
        <v>0</v>
      </c>
      <c r="B46" s="75" t="s">
        <v>105</v>
      </c>
    </row>
    <row r="47" spans="1:11">
      <c r="A47" s="52" t="s">
        <v>158</v>
      </c>
      <c r="B47" s="51" t="str">
        <f>IFERROR(SUM(B48:B51),"")</f>
        <v/>
      </c>
      <c r="D47" s="60"/>
      <c r="E47" s="61" t="s">
        <v>177</v>
      </c>
      <c r="F47" s="62"/>
      <c r="G47" s="59"/>
    </row>
    <row r="48" spans="1:11" hidden="1">
      <c r="A48" s="21" t="s">
        <v>137</v>
      </c>
      <c r="B48" s="47" t="e">
        <f>IF(B26="統計平均",_xlfn.XLOOKUP(B27,C63:C72,D63:D72,5,1,1),IF(B26="BEI",_xlfn.XLOOKUP(B27,E63:E72,F63:F72,5,1,1),"ERROR"))</f>
        <v>#VALUE!</v>
      </c>
      <c r="D48" s="63"/>
      <c r="E48" s="64"/>
      <c r="F48" s="65"/>
      <c r="G48" s="59"/>
    </row>
    <row r="49" spans="1:11" hidden="1">
      <c r="A49" s="21" t="s">
        <v>138</v>
      </c>
      <c r="B49" s="47" t="b">
        <f>IF(B26="統計平均",IF(B14="屋内廊下",_xlfn.XLOOKUP(B20,C76:C79,D76:D79,5,1,1),IF(B14="屋外廊下",_xlfn.XLOOKUP(B20,E76:E79,F76:F79,5,1,1))),"")</f>
        <v>0</v>
      </c>
      <c r="D49" s="63"/>
      <c r="E49" s="64"/>
      <c r="F49" s="65"/>
      <c r="G49" s="59"/>
    </row>
    <row r="50" spans="1:11" hidden="1">
      <c r="A50" s="21" t="s">
        <v>90</v>
      </c>
      <c r="B50" s="47">
        <f>IF(COUNTIF(B31:B33,"あり")=3,4,IF(COUNTIF(B31:B33,"あり")=2,3,IF(COUNTIF(B31:B33,"あり")=1,2,1)))</f>
        <v>1</v>
      </c>
      <c r="D50" s="63"/>
      <c r="E50" s="64"/>
      <c r="F50" s="65"/>
      <c r="G50" s="59"/>
    </row>
    <row r="51" spans="1:11" hidden="1">
      <c r="A51" s="21" t="s">
        <v>91</v>
      </c>
      <c r="B51" s="47">
        <f>IF(電気水データ!S18&gt;0,4,3)</f>
        <v>3</v>
      </c>
      <c r="D51" s="63"/>
      <c r="E51" s="64"/>
      <c r="F51" s="65"/>
      <c r="G51" s="59"/>
    </row>
    <row r="52" spans="1:11">
      <c r="A52" s="20" t="s">
        <v>159</v>
      </c>
      <c r="B52" s="51">
        <f>IFERROR(SUM(B53:B54),"")</f>
        <v>6</v>
      </c>
      <c r="D52" s="63"/>
      <c r="E52" s="66" t="str">
        <f>IFERROR(IF(B58&lt;50,"50点未満",B58),"NA")</f>
        <v>50点未満</v>
      </c>
      <c r="F52" s="67" t="s">
        <v>150</v>
      </c>
      <c r="G52" s="182" t="str">
        <f>IF(B7="","",IF(B7&lt;=1981,"※旧耐震基準で設計されている可能性があります。旧耐震の場合、耐震改修が行われていることが必須となります。",""))</f>
        <v/>
      </c>
      <c r="H52" s="183"/>
      <c r="I52" s="183"/>
      <c r="J52" s="183"/>
      <c r="K52" s="183"/>
    </row>
    <row r="53" spans="1:11" ht="18.75" hidden="1" customHeight="1">
      <c r="A53" s="21" t="s">
        <v>92</v>
      </c>
      <c r="B53" s="47">
        <f>IF(COUNTIF(B36:B38,"あり")=3,4,IF(COUNTIF(B36:B38,"あり")=2,3,IF(COUNTIF(B36:B38,"あり")=1,2,1)))</f>
        <v>1</v>
      </c>
      <c r="D53" s="63"/>
      <c r="E53" s="64"/>
      <c r="F53" s="65"/>
      <c r="G53" s="182"/>
      <c r="H53" s="183"/>
      <c r="I53" s="183"/>
      <c r="J53" s="183"/>
      <c r="K53" s="183"/>
    </row>
    <row r="54" spans="1:11" ht="18.75" hidden="1" customHeight="1">
      <c r="A54" s="21" t="s">
        <v>93</v>
      </c>
      <c r="B54" s="47">
        <f>_xlfn.XLOOKUP(B23,C82:C85,D82:D85,5,1,1)</f>
        <v>5</v>
      </c>
      <c r="D54" s="63"/>
      <c r="E54" s="64"/>
      <c r="F54" s="65"/>
      <c r="G54" s="182"/>
      <c r="H54" s="183"/>
      <c r="I54" s="183"/>
      <c r="J54" s="183"/>
      <c r="K54" s="183"/>
    </row>
    <row r="55" spans="1:11">
      <c r="A55" s="20" t="s">
        <v>148</v>
      </c>
      <c r="B55" s="57">
        <f>IF(B39="あり",1,0)+11.168</f>
        <v>11.167999999999999</v>
      </c>
      <c r="D55" s="63"/>
      <c r="E55" s="68" t="str">
        <f>IF(E52="50点未満","",IF(E52="NA","NA",_xlfn.XLOOKUP(E52,J62:J65,I62:I65,"NA",-1,1)))</f>
        <v/>
      </c>
      <c r="F55" s="67" t="s">
        <v>151</v>
      </c>
      <c r="G55" s="182"/>
      <c r="H55" s="183"/>
      <c r="I55" s="183"/>
      <c r="J55" s="183"/>
      <c r="K55" s="183"/>
    </row>
    <row r="56" spans="1:11">
      <c r="A56" s="20" t="s">
        <v>147</v>
      </c>
      <c r="B56" s="51">
        <f>IF(B40="あり",2,0)+IF(B41="あり",4,0)+9</f>
        <v>9</v>
      </c>
      <c r="D56" s="69"/>
      <c r="E56" s="70" t="str">
        <f>IF(E55="S","★★★★★",IF(E55="A","★★★★",IF(E55="B+","★★★",IF(E55="B","★★",""))))</f>
        <v/>
      </c>
      <c r="F56" s="71"/>
      <c r="G56" s="59"/>
    </row>
    <row r="57" spans="1:11">
      <c r="A57" s="45" t="s">
        <v>94</v>
      </c>
      <c r="B57" s="58">
        <f>IF(B34="あり",1,0)+IF(B35="あり",1,0)+IF(B42="あり",1,0)+10</f>
        <v>10</v>
      </c>
      <c r="D57" s="72" t="s">
        <v>164</v>
      </c>
    </row>
    <row r="58" spans="1:11" hidden="1">
      <c r="A58" s="21" t="s">
        <v>149</v>
      </c>
      <c r="B58" s="74">
        <f>SUM(B47,B52,B55,B56,B57)</f>
        <v>36.167999999999999</v>
      </c>
    </row>
    <row r="59" spans="1:11"/>
    <row r="61" spans="1:11" hidden="1">
      <c r="C61" s="20" t="s">
        <v>103</v>
      </c>
      <c r="E61" s="20" t="s">
        <v>104</v>
      </c>
      <c r="I61" s="36" t="s">
        <v>105</v>
      </c>
      <c r="J61" s="36" t="s">
        <v>151</v>
      </c>
    </row>
    <row r="62" spans="1:11" hidden="1">
      <c r="B62" s="20" t="s">
        <v>101</v>
      </c>
      <c r="C62" s="36" t="s">
        <v>99</v>
      </c>
      <c r="D62" s="36" t="s">
        <v>102</v>
      </c>
      <c r="H62" s="20" t="s">
        <v>152</v>
      </c>
      <c r="I62" s="36" t="s">
        <v>153</v>
      </c>
      <c r="J62" s="36">
        <v>78</v>
      </c>
    </row>
    <row r="63" spans="1:11" hidden="1">
      <c r="C63" s="37">
        <v>0.98</v>
      </c>
      <c r="D63" s="37">
        <v>6</v>
      </c>
      <c r="E63" s="38">
        <v>0.98</v>
      </c>
      <c r="F63" s="20">
        <v>11</v>
      </c>
      <c r="I63" s="36" t="s">
        <v>154</v>
      </c>
      <c r="J63" s="36">
        <v>66</v>
      </c>
    </row>
    <row r="64" spans="1:11" hidden="1">
      <c r="C64" s="37">
        <v>0.96</v>
      </c>
      <c r="D64" s="37">
        <v>7</v>
      </c>
      <c r="E64" s="38">
        <v>0.96</v>
      </c>
      <c r="F64" s="20">
        <v>12</v>
      </c>
      <c r="I64" s="36" t="s">
        <v>155</v>
      </c>
      <c r="J64" s="36">
        <v>60</v>
      </c>
    </row>
    <row r="65" spans="2:10" hidden="1">
      <c r="C65" s="37">
        <v>0.94</v>
      </c>
      <c r="D65" s="37">
        <v>8</v>
      </c>
      <c r="E65" s="38">
        <v>0.94</v>
      </c>
      <c r="F65" s="20">
        <v>13</v>
      </c>
      <c r="I65" s="36" t="s">
        <v>156</v>
      </c>
      <c r="J65" s="36">
        <v>50</v>
      </c>
    </row>
    <row r="66" spans="2:10" hidden="1">
      <c r="C66" s="37">
        <v>0.92</v>
      </c>
      <c r="D66" s="37">
        <v>9</v>
      </c>
      <c r="E66" s="38">
        <v>0.92</v>
      </c>
      <c r="F66" s="20">
        <v>14</v>
      </c>
    </row>
    <row r="67" spans="2:10" hidden="1">
      <c r="C67" s="38">
        <v>0.9</v>
      </c>
      <c r="D67" s="37">
        <v>10</v>
      </c>
      <c r="E67" s="38">
        <v>0.9</v>
      </c>
      <c r="F67" s="20">
        <v>15</v>
      </c>
    </row>
    <row r="68" spans="2:10" hidden="1">
      <c r="C68" s="37">
        <v>0.88</v>
      </c>
      <c r="D68" s="37">
        <v>11</v>
      </c>
      <c r="E68" s="38">
        <v>0.88</v>
      </c>
      <c r="F68" s="20">
        <v>16</v>
      </c>
    </row>
    <row r="69" spans="2:10" hidden="1">
      <c r="C69" s="37">
        <v>0.86</v>
      </c>
      <c r="D69" s="37">
        <v>12</v>
      </c>
      <c r="E69" s="38">
        <v>0.86</v>
      </c>
      <c r="F69" s="20">
        <v>17</v>
      </c>
    </row>
    <row r="70" spans="2:10" hidden="1">
      <c r="C70" s="37">
        <v>0.84</v>
      </c>
      <c r="D70" s="37">
        <v>13</v>
      </c>
      <c r="E70" s="38">
        <v>0.84</v>
      </c>
      <c r="F70" s="20">
        <v>18</v>
      </c>
    </row>
    <row r="71" spans="2:10" hidden="1">
      <c r="C71" s="37">
        <v>0.82</v>
      </c>
      <c r="D71" s="37">
        <v>14</v>
      </c>
      <c r="E71" s="38">
        <v>0.82</v>
      </c>
      <c r="F71" s="20">
        <v>19</v>
      </c>
    </row>
    <row r="72" spans="2:10" hidden="1">
      <c r="C72" s="38">
        <v>0.8</v>
      </c>
      <c r="D72" s="37">
        <v>15</v>
      </c>
      <c r="E72" s="38">
        <v>0.8</v>
      </c>
      <c r="F72" s="20">
        <v>20</v>
      </c>
    </row>
    <row r="73" spans="2:10" hidden="1">
      <c r="C73" s="38"/>
      <c r="D73" s="37"/>
      <c r="E73" s="38"/>
    </row>
    <row r="74" spans="2:10" hidden="1">
      <c r="C74" s="20" t="s">
        <v>114</v>
      </c>
      <c r="E74" s="20" t="s">
        <v>115</v>
      </c>
    </row>
    <row r="75" spans="2:10" hidden="1">
      <c r="B75" s="20" t="s">
        <v>111</v>
      </c>
      <c r="C75" s="36" t="s">
        <v>113</v>
      </c>
      <c r="D75" s="36" t="s">
        <v>112</v>
      </c>
      <c r="E75" s="36" t="s">
        <v>113</v>
      </c>
      <c r="F75" s="36" t="s">
        <v>112</v>
      </c>
    </row>
    <row r="76" spans="2:10" hidden="1">
      <c r="C76" s="20">
        <v>2177</v>
      </c>
      <c r="D76" s="20">
        <v>2</v>
      </c>
      <c r="E76" s="20">
        <v>844</v>
      </c>
      <c r="F76" s="20">
        <v>2</v>
      </c>
    </row>
    <row r="77" spans="2:10" hidden="1">
      <c r="C77" s="20">
        <v>999</v>
      </c>
      <c r="D77" s="20">
        <v>3</v>
      </c>
      <c r="E77" s="20">
        <v>628</v>
      </c>
      <c r="F77" s="20">
        <v>3</v>
      </c>
    </row>
    <row r="78" spans="2:10" hidden="1">
      <c r="C78" s="20">
        <v>603</v>
      </c>
      <c r="D78" s="20">
        <v>4</v>
      </c>
      <c r="E78" s="20">
        <v>416</v>
      </c>
      <c r="F78" s="20">
        <v>4</v>
      </c>
    </row>
    <row r="79" spans="2:10" hidden="1">
      <c r="C79" s="20">
        <v>361</v>
      </c>
      <c r="D79" s="20">
        <v>5</v>
      </c>
      <c r="E79" s="20">
        <v>306</v>
      </c>
      <c r="F79" s="20">
        <v>5</v>
      </c>
    </row>
    <row r="81" spans="2:4" hidden="1">
      <c r="B81" s="20" t="s">
        <v>146</v>
      </c>
      <c r="C81" s="20" t="s">
        <v>113</v>
      </c>
      <c r="D81" s="20" t="s">
        <v>112</v>
      </c>
    </row>
    <row r="82" spans="2:4" hidden="1">
      <c r="C82" s="20">
        <v>320</v>
      </c>
      <c r="D82" s="20">
        <v>2</v>
      </c>
    </row>
    <row r="83" spans="2:4" hidden="1">
      <c r="C83" s="20">
        <v>190</v>
      </c>
      <c r="D83" s="20">
        <v>3</v>
      </c>
    </row>
    <row r="84" spans="2:4" hidden="1">
      <c r="C84" s="20">
        <v>100</v>
      </c>
      <c r="D84" s="20">
        <v>4</v>
      </c>
    </row>
    <row r="85" spans="2:4" hidden="1">
      <c r="C85" s="20">
        <v>40</v>
      </c>
      <c r="D85" s="20">
        <v>5</v>
      </c>
    </row>
  </sheetData>
  <sheetProtection algorithmName="SHA-512" hashValue="srqN9bCLi7vVhb8Y9QstHlC86rLlnxRhVm/c3k2Q4t2enqFcgiPwxLy8lugStNVPg/kKt1Zyzih/sD8ehchqag==" saltValue="Q/9U4Z91mDCpY9Zx5IiYEg==" spinCount="100000" sheet="1" objects="1" scenarios="1" selectLockedCells="1"/>
  <mergeCells count="1">
    <mergeCell ref="G52:K55"/>
  </mergeCells>
  <phoneticPr fontId="3"/>
  <dataValidations count="2">
    <dataValidation type="list" allowBlank="1" showInputMessage="1" showErrorMessage="1" sqref="B14" xr:uid="{0AA0C42D-9B02-41A6-A533-2733CA7FEF4A}">
      <formula1>"屋外廊下,屋内廊下"</formula1>
    </dataValidation>
    <dataValidation type="list" allowBlank="1" showInputMessage="1" showErrorMessage="1" sqref="B31:B42" xr:uid="{B1D4E8B0-DB68-49D7-BE24-8436A2F119BE}">
      <formula1>"あり,なし"</formula1>
    </dataValidation>
  </dataValidations>
  <pageMargins left="0.70866141732283472" right="0.31496062992125984" top="0.74803149606299213" bottom="0.74803149606299213" header="0.31496062992125984" footer="0.31496062992125984"/>
  <pageSetup paperSize="9" scale="66"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集合住宅</vt:lpstr>
      <vt:lpstr>電気水データ</vt:lpstr>
      <vt:lpstr>簡易評価ツール</vt:lpstr>
      <vt:lpstr>簡易評価ツール!Print_Area</vt:lpstr>
      <vt:lpstr>集合住宅!Print_Area</vt:lpstr>
      <vt:lpstr>電気水データ!Print_Area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合同会社グリーナー・スペース・プランニング</dc:creator>
  <cp:lastModifiedBy>吉澤 伸記 Nobufusa Yoshizawa</cp:lastModifiedBy>
  <cp:lastPrinted>2025-05-27T03:28:41Z</cp:lastPrinted>
  <dcterms:created xsi:type="dcterms:W3CDTF">2015-06-05T18:19:34Z</dcterms:created>
  <dcterms:modified xsi:type="dcterms:W3CDTF">2025-05-28T09:00:19Z</dcterms:modified>
</cp:coreProperties>
</file>